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1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<sst xmlns="http://schemas.openxmlformats.org/spreadsheetml/2006/main" count="197" uniqueCount="185">
  <si>
    <t>000 1 14 00000 00 0000 000</t>
  </si>
  <si>
    <t xml:space="preserve">Увеличение прочих остатков средств бюджетов </t>
  </si>
  <si>
    <t>000 01 05 0200 00 0000 500</t>
  </si>
  <si>
    <t>000 01 05 0200 00 0000 600</t>
  </si>
  <si>
    <t xml:space="preserve">Уменьшение прочих остатков средств бюджетов </t>
  </si>
  <si>
    <t>Сумма,
 тыс. руб.</t>
  </si>
  <si>
    <t>Источники</t>
  </si>
  <si>
    <t>в % к общей сумме доходов без учета безвозмездных поступлений</t>
  </si>
  <si>
    <t>Источники внутреннего финансирования дефицитов бюджетов:</t>
  </si>
  <si>
    <t>000 01 00 0000 00 0000 000</t>
  </si>
  <si>
    <t>000 01 02 0000 00 0000 000</t>
  </si>
  <si>
    <t>000 01 02 0000 00 0000 700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</si>
  <si>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</si>
  <si>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</si>
  <si>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000 01 02 0000 00 0000 800</t>
  </si>
  <si>
    <t>Погашение кредитов, предоставляемых кредитными организациями в валюте Российской Федерации</t>
  </si>
  <si>
    <t>000 1 11 09000 00 0000 120</t>
  </si>
  <si>
    <t>000 1 11 09040 00 0000 120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</si>
  <si>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 </t>
  </si>
  <si>
    <t xml:space="preserve">Приложение 1 </t>
  </si>
  <si>
    <t xml:space="preserve"> внутреннего финансирования дефицита бюджета городского поселения Воскресенск</t>
  </si>
  <si>
    <t>Налоговые и неналоговые доходы</t>
  </si>
  <si>
    <t>Доходы, получаемые в виде арендной платы за земельные участки, государственная собственность на которые не разграничена, а также  средства от продажи права на заключение договоров аренды указанных земельных участков</t>
  </si>
  <si>
    <t>Доходы от использования имущества, находящегося в государственной и муниципальной собственности</t>
  </si>
  <si>
    <t xml:space="preserve">Налоги на имущество              </t>
  </si>
  <si>
    <t xml:space="preserve">Налоги на прибыль, доходы        </t>
  </si>
  <si>
    <t>Поступления доходов</t>
  </si>
  <si>
    <t>в бюджет городского поселения Воскресенск Воскресенского муниципального района</t>
  </si>
  <si>
    <t>000 2 00 00000 00 0000 000</t>
  </si>
  <si>
    <t>000 1 14 06000 00 0000 430</t>
  </si>
  <si>
    <t>000 1 14 06010 00 0000 430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</si>
  <si>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</si>
  <si>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</si>
  <si>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</si>
  <si>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Наименование</t>
  </si>
  <si>
    <t>000 1 06 06000 00 0000 110</t>
  </si>
  <si>
    <t xml:space="preserve">Земельный налог                 </t>
  </si>
  <si>
    <t>Итого налоговые доходы</t>
  </si>
  <si>
    <t>000 1 11 00000 00 0000 000</t>
  </si>
  <si>
    <t>000 1 11 05000 00 0000 120</t>
  </si>
  <si>
    <t>000 1 11 05010 00 0000 120</t>
  </si>
  <si>
    <t>Наименование кода поступлений в бюджет, группы, подгруппы, статьи, подстатьи, элемента, программы</t>
  </si>
  <si>
    <t>000 01 05 0000 00 0000 000</t>
  </si>
  <si>
    <t>Код</t>
  </si>
  <si>
    <t>Тыс. рублей</t>
  </si>
  <si>
    <t>000 1 01 00000 00 0000 000</t>
  </si>
  <si>
    <t>000 1 01 02000 01 0000 110</t>
  </si>
  <si>
    <t xml:space="preserve">Налог на доходы физических лиц  </t>
  </si>
  <si>
    <t>000 1 06 00000 00 0000 000</t>
  </si>
  <si>
    <t>000 1 06 01000 00 0000 110</t>
  </si>
  <si>
    <t>Налог  на  имущество  физических лиц</t>
  </si>
  <si>
    <t>Доходы от продажи материальных и нематериальных активов</t>
  </si>
  <si>
    <t xml:space="preserve">Доходы от продажи земельных участков, государственная собственность на которые не разграничена </t>
  </si>
  <si>
    <t>Итого неналоговые доходы</t>
  </si>
  <si>
    <t>Всего доходов</t>
  </si>
  <si>
    <t>000 8 90 00000 00 0000 000</t>
  </si>
  <si>
    <t>Изменение остатков средств на счетах по учету средств бюджета</t>
  </si>
  <si>
    <t xml:space="preserve">      000 1 00 00000 00 0000 000            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</si>
  <si>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</si>
  <si>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муниципальных унитарных предприятий, в том числе казенных)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</si>
  <si>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</si>
  <si>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Дотации на выравнивание бюджетной обеспеченности</t>
  </si>
  <si>
    <t>000 1 13 00000 00 0000 000</t>
  </si>
  <si>
    <t>Доходы от оказания платных услуг (работ) и компенсации затрат государства</t>
  </si>
  <si>
    <t>Дотации бюджетам субъектов Российской Федерации и муниципальных образований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</si>
  <si>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</si>
  <si>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</si>
  <si>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</si>
  <si>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Доходы от сдачи в аренду имущества, составляющего государственную (муниципальную) казну ( за исключением земельных участков)</t>
  </si>
  <si>
    <t>000 1 11 05070 00 0000 120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</si>
  <si>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</si>
  <si>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</si>
  <si>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000 1 13 02000 00 0000 130</t>
  </si>
  <si>
    <t>Доходы от компенсации государства</t>
  </si>
  <si>
    <t>Профицит бюджета (со знаком "плюс").  Дефицит бюджета  (со знаком "минус")</t>
  </si>
  <si>
    <t>Акцизы по подакцизным товарам (продукции), производимым на территории Российской Федерации</t>
  </si>
  <si>
    <t xml:space="preserve">"О бюджете городского поселения Воскресенск Воскресенского </t>
  </si>
  <si>
    <t>000 1 11 05020 00 0000 120</t>
  </si>
  <si>
    <t>Приложение 7</t>
  </si>
  <si>
    <t>Земельный налог с организаций, обладающих земельным участком, расположенным в границах городских  поселений</t>
  </si>
  <si>
    <t>000 1 06 06033 13 0000 110</t>
  </si>
  <si>
    <t>Земельный налог с организаций</t>
  </si>
  <si>
    <t>000 1 06 06030 00 0000 110</t>
  </si>
  <si>
    <t>Земельный 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</si>
  <si>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</si>
  <si>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</si>
  <si>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000 1 06 06043 13 0000 110</t>
  </si>
  <si>
    <t>000 1 11 05013 13 0000 120</t>
  </si>
  <si>
    <t>000 1 11 05025 13 0000 120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</si>
  <si>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 средства от продажи права на заключение договоров аренды указанных земельных участков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</si>
  <si>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</si>
  <si>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- поступления за социальный наем жилья</t>
  </si>
  <si>
    <t>Доходы от сдачи в аренду имущества,  составляющего казну  городских поселений  (за исключением земельных участков)</t>
  </si>
  <si>
    <t>000 1 11 05075 13 0000 120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</si>
  <si>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</si>
  <si>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</si>
  <si>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Дотации бюджетам городских поселений на выравнивание бюджетной обеспеченности</t>
  </si>
  <si>
    <t>000 1 13 02065 13 0000 130</t>
  </si>
  <si>
    <t xml:space="preserve">Налог  на  имущество  физических лиц, взимаемый по ставкам, применяемым к объектам налогообложения, расположенным в границах городских поселений </t>
  </si>
  <si>
    <t>000 1 06 01030 13 0000 110</t>
  </si>
  <si>
    <t>000 01 02 0000 13 0000 710</t>
  </si>
  <si>
    <t>000 01 02 0000 13 0000 810</t>
  </si>
  <si>
    <t>000 01 05 0201 13 0000 510</t>
  </si>
  <si>
    <t>000 01 05 0201 13 0000 610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</si>
  <si>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</si>
  <si>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 городских поселений кредитов, предоставляемых кредитными организациями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</si>
  <si>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</si>
  <si>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 поселений</t>
  </si>
  <si>
    <t>000 1 13 01000 00 0000 130</t>
  </si>
  <si>
    <t>000 1 13 01995 13 0000 130</t>
  </si>
  <si>
    <t>Прочие доходы от оказания платных услуг (работ) получателями средств бюджетов городских поселений</t>
  </si>
  <si>
    <t xml:space="preserve">Московской области на 2019  год </t>
  </si>
  <si>
    <t>000 2 02 15001 13 0000 150</t>
  </si>
  <si>
    <t>000 2 02 15001 00 0000 150</t>
  </si>
  <si>
    <t>000 2 02 15000 00 0000 150</t>
  </si>
  <si>
    <t xml:space="preserve">Доходы, получаемые  в  виде  арендной  платы  за  земли   после   разграничения    государственной 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</t>
  </si>
  <si>
    <t xml:space="preserve">Доходы, получаемые  в  виде  арендной  платы, а также средства от продажи права на заключение договоров аренды за земли,  находящиеся в собственности городских поселений  (за исключением земельных участков  муниципальных бюджетных и автономных учреждений) </t>
  </si>
  <si>
    <t xml:space="preserve"> Воскресенского муниципального района  Московской области на 2019 год</t>
  </si>
  <si>
    <t>от 30.11.2018 №519/77</t>
  </si>
  <si>
    <t>"О внесении изменений в решение Совета депутатов городского поселения Воскресенск</t>
  </si>
  <si>
    <t xml:space="preserve">  муниципального района Московской области на  2019 год"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</si>
  <si>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</si>
  <si>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 остатков субсидий, субвенций и иных межбюджетных трансфертов, имеющих целевое назначение, прошлых лет</t>
  </si>
  <si>
    <t xml:space="preserve">Доходы бюджетов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</si>
  <si>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 xml:space="preserve"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</si>
  <si>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000 2 18 60010 13 0000 150</t>
  </si>
  <si>
    <t>000 2 18 60010 00 0000 150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</si>
  <si>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</si>
  <si>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</si>
  <si>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</si>
  <si>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000 2 19 60010 13 0000 150</t>
  </si>
  <si>
    <t>000 2 19 60010 00 0000 150</t>
  </si>
  <si>
    <t>Прочие субсидии</t>
  </si>
  <si>
    <t>Прочие субсидии бюджетам городских поселений</t>
  </si>
  <si>
    <t>000 2 02 29999 13 0000 150</t>
  </si>
  <si>
    <t>000 2 02 29999 00 0000 150</t>
  </si>
  <si>
    <t>Субсидия на строительство (реконструкция) канализационных коллекторов, канализационных насосных станций</t>
  </si>
  <si>
    <t>Субсидия на предоставление доступа к электронным сервисам цифровой инфраструктуры в сфере жилищно-коммунального хозяйства</t>
  </si>
  <si>
    <t>Субсидия на ремонт подъездов в многоквартирных домах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</si>
  <si>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                                              многоквартирных домов, проездов к дворовым территориям многоквартирных домов населенных пунктов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</si>
  <si>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</si>
  <si>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"О бюджете городского поселения Воскресенск Воскресенского</t>
  </si>
  <si>
    <t>Субсидия на  организацию транспортного обслуживания населения по муниципальным маршрутам регулярных перевозок по регулируемым тарифам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</si>
  <si>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</si>
  <si>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поселений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</si>
  <si>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000 2 02 20216 00 0000 150</t>
  </si>
  <si>
    <t>000 2 02 20216 13 0000 150</t>
  </si>
  <si>
    <t>000 2 02 25555 13 0000 150</t>
  </si>
  <si>
    <t>000 2 02 25555 00 0000 150</t>
  </si>
  <si>
    <t>Субсидия на ремонт дворовых территорий</t>
  </si>
  <si>
    <t>Прочие межбюджетные трансферты, передаваемые бюджета</t>
  </si>
  <si>
    <t>Прочие межбюджетные трансферты, передаваемые бюджета городских поселений</t>
  </si>
  <si>
    <t>000 2 02 49999 00 0000 150</t>
  </si>
  <si>
    <t>000 2 02 49999 13 0000 150</t>
  </si>
  <si>
    <t>Субсидия на устройство и капитальный ремонт архитектурно-художественного освещения в рамках реализации проекта "Светлый город"</t>
  </si>
  <si>
    <t>Субсидия на устройство и капитальный ремонт электросетевого хозяйства, систем наружного освещения в рамках реализации проекта "Светлый город"</t>
  </si>
  <si>
    <t>Субсидия на обустройство и установку детских игровых площадок на территории муниципальных образований Московской области</t>
  </si>
  <si>
    <t>Субсидия на капитальный ремонт, приобретение, монтаж и ввод в эксплуатацию объектов водоснабжения</t>
  </si>
  <si>
    <t>Субсидия на комплексное благоустройство территорий муниципальных образований Московской области</t>
  </si>
  <si>
    <t>Субсидия на проведение капитального ремонта (ремонту) зданий (помещений), занимаемых территориальными подразделениями Управления Федеральной службы безопасности Российской Федерации по городу Москве и Московской области, осуществляющих деятельность по охране общественного порядка и обеспечению общественной безопасности, противодействию терроризму и экстремизму, находящихся в собственности муниципальных образований Московской области</t>
  </si>
  <si>
    <t>Приложение 5</t>
  </si>
  <si>
    <t xml:space="preserve">                                       к  решению Совета депутатов городского округа Воскресенск </t>
  </si>
  <si>
    <t>000 1 13 02995 13 0000 130</t>
  </si>
  <si>
    <t>Прочие доходы от  компенсации затрат  бюджетов городских поселений</t>
  </si>
  <si>
    <t>000 1 16 00000 00 0000 000</t>
  </si>
  <si>
    <t>Прочие поступления от денежных взысканий (штрафов) и иных сумм в возмещение ущерба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</si>
  <si>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</si>
  <si>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</si>
  <si>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</si>
  <si>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</si>
  <si>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000 1 16 90050 00 0000 140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</si>
  <si>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</si>
  <si>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</si>
  <si>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</si>
  <si>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000 1 17 00000 00 0000 000</t>
  </si>
  <si>
    <t>Прочие неналоговые доходы</t>
  </si>
  <si>
    <t>000 1 17 05000 00 0000 180</t>
  </si>
  <si>
    <t>000 1 17 05050 13 0000 180</t>
  </si>
  <si>
    <t>Прочие неналоговые доходы бюджетов поселений</t>
  </si>
  <si>
    <t>от 24.12.2019 № 89/9</t>
  </si>
  <si>
    <t>от 30.11.2018 № 519/77</t>
  </si>
  <si>
    <t>муниципального района Московской области на 2019 год"</t>
  </si>
  <si>
    <t xml:space="preserve">к решению Совета депутатов городского поселения Воскресенск  </t>
  </si>
  <si>
    <t xml:space="preserve">к  решению Совета депутатов городского округа Воскресенск </t>
  </si>
  <si>
    <t>муниципального района Московской области на  2019 год"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</si>
</sst>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_-* #,##0.0_р_._-;\-* #,##0.0_р_._-;_-* &quot;-&quot;?_р_._-;_-@_-"/>
    <numFmt numFmtId="176" formatCode="#,##0.0000"/>
    <numFmt numFmtId="177" formatCode="#,##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0;[Red]\-#,##0.00;0.00"/>
    <numFmt numFmtId="183" formatCode="#,##0.00&quot;р.&quot;"/>
    <numFmt numFmtId="184" formatCode="#,##0.0_ ;\-#,##0.0\ "/>
    <numFmt numFmtId="185" formatCode="00\.0\.00\.00000"/>
    <numFmt numFmtId="186" formatCode="0000000000"/>
    <numFmt numFmtId="187" formatCode="000"/>
    <numFmt numFmtId="188" formatCode="#,##0_ ;\-#,##0\ "/>
    <numFmt numFmtId="189" formatCode="#,##0.0\ _₽;[Red]\-#,##0.0\ _₽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1" fillId="3" borderId="0" applyNumberFormat="0" applyBorder="0" applyAlignment="0" applyProtection="0"/>
    <xf numFmtId="0" fontId="34" fillId="4" borderId="0" applyNumberFormat="0" applyBorder="0" applyAlignment="0" applyProtection="0"/>
    <xf numFmtId="0" fontId="1" fillId="5" borderId="0" applyNumberFormat="0" applyBorder="0" applyAlignment="0" applyProtection="0"/>
    <xf numFmtId="0" fontId="34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8" borderId="0" applyNumberFormat="0" applyBorder="0" applyAlignment="0" applyProtection="0"/>
    <xf numFmtId="0" fontId="1" fillId="9" borderId="0" applyNumberFormat="0" applyBorder="0" applyAlignment="0" applyProtection="0"/>
    <xf numFmtId="0" fontId="34" fillId="10" borderId="0" applyNumberFormat="0" applyBorder="0" applyAlignment="0" applyProtection="0"/>
    <xf numFmtId="0" fontId="1" fillId="11" borderId="0" applyNumberFormat="0" applyBorder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4" borderId="0" applyNumberFormat="0" applyBorder="0" applyAlignment="0" applyProtection="0"/>
    <xf numFmtId="0" fontId="1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5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34" fillId="21" borderId="0" applyNumberFormat="0" applyBorder="0" applyAlignment="0" applyProtection="0"/>
    <xf numFmtId="0" fontId="1" fillId="15" borderId="0" applyNumberFormat="0" applyBorder="0" applyAlignment="0" applyProtection="0"/>
    <xf numFmtId="0" fontId="34" fillId="22" borderId="0" applyNumberFormat="0" applyBorder="0" applyAlignment="0" applyProtection="0"/>
    <xf numFmtId="0" fontId="1" fillId="20" borderId="0" applyNumberFormat="0" applyBorder="0" applyAlignment="0" applyProtection="0"/>
    <xf numFmtId="0" fontId="35" fillId="23" borderId="0" applyNumberFormat="0" applyBorder="0" applyAlignment="0" applyProtection="0"/>
    <xf numFmtId="0" fontId="11" fillId="15" borderId="0" applyNumberFormat="0" applyBorder="0" applyAlignment="0" applyProtection="0"/>
    <xf numFmtId="0" fontId="35" fillId="24" borderId="0" applyNumberFormat="0" applyBorder="0" applyAlignment="0" applyProtection="0"/>
    <xf numFmtId="0" fontId="11" fillId="5" borderId="0" applyNumberFormat="0" applyBorder="0" applyAlignment="0" applyProtection="0"/>
    <xf numFmtId="0" fontId="35" fillId="25" borderId="0" applyNumberFormat="0" applyBorder="0" applyAlignment="0" applyProtection="0"/>
    <xf numFmtId="0" fontId="11" fillId="18" borderId="0" applyNumberFormat="0" applyBorder="0" applyAlignment="0" applyProtection="0"/>
    <xf numFmtId="0" fontId="35" fillId="26" borderId="0" applyNumberFormat="0" applyBorder="0" applyAlignment="0" applyProtection="0"/>
    <xf numFmtId="0" fontId="11" fillId="20" borderId="0" applyNumberFormat="0" applyBorder="0" applyAlignment="0" applyProtection="0"/>
    <xf numFmtId="0" fontId="35" fillId="27" borderId="0" applyNumberFormat="0" applyBorder="0" applyAlignment="0" applyProtection="0"/>
    <xf numFmtId="0" fontId="11" fillId="28" borderId="0" applyNumberFormat="0" applyBorder="0" applyAlignment="0" applyProtection="0"/>
    <xf numFmtId="0" fontId="35" fillId="29" borderId="0" applyNumberFormat="0" applyBorder="0" applyAlignment="0" applyProtection="0"/>
    <xf numFmtId="0" fontId="11" fillId="30" borderId="0" applyNumberFormat="0" applyBorder="0" applyAlignment="0" applyProtection="0"/>
    <xf numFmtId="0" fontId="35" fillId="31" borderId="0" applyNumberFormat="0" applyBorder="0" applyAlignment="0" applyProtection="0"/>
    <xf numFmtId="0" fontId="11" fillId="28" borderId="0" applyNumberFormat="0" applyBorder="0" applyAlignment="0" applyProtection="0"/>
    <xf numFmtId="0" fontId="35" fillId="32" borderId="0" applyNumberFormat="0" applyBorder="0" applyAlignment="0" applyProtection="0"/>
    <xf numFmtId="0" fontId="11" fillId="33" borderId="0" applyNumberFormat="0" applyBorder="0" applyAlignment="0" applyProtection="0"/>
    <xf numFmtId="0" fontId="35" fillId="34" borderId="0" applyNumberFormat="0" applyBorder="0" applyAlignment="0" applyProtection="0"/>
    <xf numFmtId="0" fontId="11" fillId="35" borderId="0" applyNumberFormat="0" applyBorder="0" applyAlignment="0" applyProtection="0"/>
    <xf numFmtId="0" fontId="35" fillId="36" borderId="0" applyNumberFormat="0" applyBorder="0" applyAlignment="0" applyProtection="0"/>
    <xf numFmtId="0" fontId="11" fillId="37" borderId="0" applyNumberFormat="0" applyBorder="0" applyAlignment="0" applyProtection="0"/>
    <xf numFmtId="0" fontId="35" fillId="38" borderId="0" applyNumberFormat="0" applyBorder="0" applyAlignment="0" applyProtection="0"/>
    <xf numFmtId="0" fontId="11" fillId="39" borderId="0" applyNumberFormat="0" applyBorder="0" applyAlignment="0" applyProtection="0"/>
    <xf numFmtId="0" fontId="35" fillId="40" borderId="0" applyNumberFormat="0" applyBorder="0" applyAlignment="0" applyProtection="0"/>
    <xf numFmtId="0" fontId="11" fillId="30" borderId="0" applyNumberFormat="0" applyBorder="0" applyAlignment="0" applyProtection="0"/>
    <xf numFmtId="0" fontId="36" fillId="41" borderId="1" applyNumberFormat="0" applyAlignment="0" applyProtection="0"/>
    <xf numFmtId="0" fontId="12" fillId="5" borderId="2" applyNumberFormat="0" applyAlignment="0" applyProtection="0"/>
    <xf numFmtId="0" fontId="37" fillId="42" borderId="3" applyNumberFormat="0" applyAlignment="0" applyProtection="0"/>
    <xf numFmtId="0" fontId="13" fillId="18" borderId="4" applyNumberFormat="0" applyAlignment="0" applyProtection="0"/>
    <xf numFmtId="0" fontId="38" fillId="42" borderId="1" applyNumberFormat="0" applyAlignment="0" applyProtection="0"/>
    <xf numFmtId="0" fontId="14" fillId="18" borderId="2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23" fillId="0" borderId="6" applyNumberFormat="0" applyFill="0" applyAlignment="0" applyProtection="0"/>
    <xf numFmtId="0" fontId="40" fillId="0" borderId="7" applyNumberFormat="0" applyFill="0" applyAlignment="0" applyProtection="0"/>
    <xf numFmtId="0" fontId="24" fillId="0" borderId="8" applyNumberFormat="0" applyFill="0" applyAlignment="0" applyProtection="0"/>
    <xf numFmtId="0" fontId="41" fillId="0" borderId="9" applyNumberFormat="0" applyFill="0" applyAlignment="0" applyProtection="0"/>
    <xf numFmtId="0" fontId="25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43" fillId="43" borderId="13" applyNumberFormat="0" applyAlignment="0" applyProtection="0"/>
    <xf numFmtId="0" fontId="16" fillId="35" borderId="14" applyNumberFormat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44" borderId="0" applyNumberFormat="0" applyBorder="0" applyAlignment="0" applyProtection="0"/>
    <xf numFmtId="0" fontId="17" fillId="20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34" fillId="0" borderId="0">
      <alignment/>
      <protection/>
    </xf>
    <xf numFmtId="0" fontId="8" fillId="0" borderId="0" applyNumberFormat="0" applyFill="0" applyBorder="0" applyAlignment="0" applyProtection="0"/>
    <xf numFmtId="0" fontId="48" fillId="45" borderId="0" applyNumberFormat="0" applyBorder="0" applyAlignment="0" applyProtection="0"/>
    <xf numFmtId="0" fontId="18" fillId="46" borderId="0" applyNumberFormat="0" applyBorder="0" applyAlignment="0" applyProtection="0"/>
    <xf numFmtId="0" fontId="4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1" fillId="9" borderId="16" applyNumberFormat="0" applyFont="0" applyAlignment="0" applyProtection="0"/>
    <xf numFmtId="9" fontId="0" fillId="0" borderId="0" applyFont="0" applyFill="0" applyBorder="0" applyAlignment="0" applyProtection="0"/>
    <xf numFmtId="0" fontId="50" fillId="0" borderId="17" applyNumberFormat="0" applyFill="0" applyAlignment="0" applyProtection="0"/>
    <xf numFmtId="0" fontId="20" fillId="0" borderId="18" applyNumberFormat="0" applyFill="0" applyAlignment="0" applyProtection="0"/>
    <xf numFmtId="0" fontId="5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48" borderId="0" applyNumberFormat="0" applyBorder="0" applyAlignment="0" applyProtection="0"/>
    <xf numFmtId="0" fontId="22" fillId="13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justify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74" fontId="2" fillId="0" borderId="0" xfId="107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174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vertical="center" wrapText="1"/>
    </xf>
    <xf numFmtId="174" fontId="2" fillId="0" borderId="0" xfId="107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74" fontId="2" fillId="0" borderId="0" xfId="107" applyNumberFormat="1" applyFont="1" applyBorder="1" applyAlignment="1">
      <alignment vertical="center"/>
    </xf>
    <xf numFmtId="175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171" fontId="2" fillId="0" borderId="0" xfId="107" applyNumberFormat="1" applyFont="1" applyBorder="1" applyAlignment="1">
      <alignment vertical="center"/>
    </xf>
    <xf numFmtId="2" fontId="4" fillId="7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2" fontId="5" fillId="7" borderId="0" xfId="0" applyNumberFormat="1" applyFont="1" applyFill="1" applyBorder="1" applyAlignment="1">
      <alignment horizontal="center" vertical="center" wrapText="1"/>
    </xf>
    <xf numFmtId="172" fontId="2" fillId="0" borderId="0" xfId="107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 wrapText="1"/>
    </xf>
    <xf numFmtId="1" fontId="0" fillId="0" borderId="0" xfId="0" applyNumberFormat="1" applyAlignment="1">
      <alignment/>
    </xf>
    <xf numFmtId="176" fontId="0" fillId="0" borderId="0" xfId="0" applyNumberFormat="1" applyAlignment="1">
      <alignment/>
    </xf>
    <xf numFmtId="173" fontId="3" fillId="0" borderId="19" xfId="107" applyNumberFormat="1" applyFont="1" applyFill="1" applyBorder="1" applyAlignment="1">
      <alignment horizontal="right" vertical="center"/>
    </xf>
    <xf numFmtId="173" fontId="2" fillId="0" borderId="19" xfId="107" applyNumberFormat="1" applyFont="1" applyFill="1" applyBorder="1" applyAlignment="1">
      <alignment horizontal="right" vertical="center"/>
    </xf>
    <xf numFmtId="173" fontId="2" fillId="0" borderId="19" xfId="107" applyNumberFormat="1" applyFont="1" applyFill="1" applyBorder="1" applyAlignment="1">
      <alignment vertical="center"/>
    </xf>
    <xf numFmtId="173" fontId="3" fillId="0" borderId="19" xfId="107" applyNumberFormat="1" applyFont="1" applyFill="1" applyBorder="1" applyAlignment="1">
      <alignment vertical="center"/>
    </xf>
    <xf numFmtId="173" fontId="2" fillId="0" borderId="19" xfId="107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49" fontId="2" fillId="7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2" fontId="4" fillId="7" borderId="19" xfId="0" applyNumberFormat="1" applyFont="1" applyFill="1" applyBorder="1" applyAlignment="1">
      <alignment horizontal="center" vertical="center" wrapText="1"/>
    </xf>
    <xf numFmtId="2" fontId="5" fillId="7" borderId="19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173" fontId="2" fillId="0" borderId="19" xfId="107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justify" vertical="center" wrapText="1"/>
    </xf>
    <xf numFmtId="182" fontId="10" fillId="7" borderId="22" xfId="88" applyNumberFormat="1" applyFont="1" applyFill="1" applyBorder="1" applyAlignment="1" applyProtection="1">
      <alignment horizontal="center" vertical="center"/>
      <protection hidden="1"/>
    </xf>
    <xf numFmtId="182" fontId="5" fillId="7" borderId="19" xfId="88" applyNumberFormat="1" applyFont="1" applyFill="1" applyBorder="1" applyAlignment="1" applyProtection="1">
      <alignment horizontal="left" vertical="center" wrapText="1"/>
      <protection hidden="1"/>
    </xf>
    <xf numFmtId="173" fontId="2" fillId="0" borderId="19" xfId="0" applyNumberFormat="1" applyFont="1" applyBorder="1" applyAlignment="1">
      <alignment/>
    </xf>
    <xf numFmtId="0" fontId="2" fillId="0" borderId="19" xfId="0" applyFont="1" applyFill="1" applyBorder="1" applyAlignment="1">
      <alignment horizontal="justify" vertical="center" wrapText="1"/>
    </xf>
    <xf numFmtId="0" fontId="53" fillId="0" borderId="19" xfId="0" applyFont="1" applyBorder="1" applyAlignment="1">
      <alignment horizontal="justify" vertical="center" wrapText="1"/>
    </xf>
    <xf numFmtId="173" fontId="2" fillId="49" borderId="19" xfId="107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97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2 2" xfId="89"/>
    <cellStyle name="Обычный 2 2 2" xfId="90"/>
    <cellStyle name="Обычный 2 3" xfId="91"/>
    <cellStyle name="Обычный 3" xfId="92"/>
    <cellStyle name="Обычный 3 2" xfId="93"/>
    <cellStyle name="Обычный 4" xfId="94"/>
    <cellStyle name="Followed Hyperlink" xfId="95"/>
    <cellStyle name="Плохой" xfId="96"/>
    <cellStyle name="Плохой 2" xfId="97"/>
    <cellStyle name="Пояснение" xfId="98"/>
    <cellStyle name="Пояснение 2" xfId="99"/>
    <cellStyle name="Примечание" xfId="100"/>
    <cellStyle name="Примечание 2" xfId="101"/>
    <cellStyle name="Percent" xfId="102"/>
    <cellStyle name="Связанная ячейка" xfId="103"/>
    <cellStyle name="Связанная ячейка 2" xfId="104"/>
    <cellStyle name="Текст предупреждения" xfId="105"/>
    <cellStyle name="Текст предупреждения 2" xfId="106"/>
    <cellStyle name="Comma" xfId="107"/>
    <cellStyle name="Comma [0]" xfId="108"/>
    <cellStyle name="Хороший" xfId="109"/>
    <cellStyle name="Хороший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7"/>
  <sheetViews>
    <sheetView zoomScalePageLayoutView="0" workbookViewId="0" topLeftCell="A1">
      <selection activeCell="E10" sqref="E10"/>
    </sheetView>
  </sheetViews>
  <sheetFormatPr defaultColWidth="9.00390625" defaultRowHeight="12.75"/>
  <cols>
    <col min="1" max="1" width="25.00390625" style="0" customWidth="1"/>
    <col min="2" max="2" width="53.875" style="0" customWidth="1"/>
    <col min="3" max="3" width="12.125" style="0" bestFit="1" customWidth="1"/>
    <col min="4" max="4" width="10.625" style="0" customWidth="1"/>
    <col min="5" max="5" width="12.625" style="0" customWidth="1"/>
    <col min="7" max="7" width="39.625" style="0" customWidth="1"/>
  </cols>
  <sheetData>
    <row r="1" spans="1:3" ht="12.75">
      <c r="A1" s="89" t="s">
        <v>19</v>
      </c>
      <c r="B1" s="89"/>
      <c r="C1" s="89"/>
    </row>
    <row r="2" spans="1:3" ht="12.75">
      <c r="A2" s="83" t="s">
        <v>161</v>
      </c>
      <c r="B2" s="83"/>
      <c r="C2" s="83"/>
    </row>
    <row r="3" spans="1:3" ht="12.75">
      <c r="A3" s="91" t="s">
        <v>119</v>
      </c>
      <c r="B3" s="91"/>
      <c r="C3" s="91"/>
    </row>
    <row r="4" spans="1:3" ht="12.75">
      <c r="A4" s="91" t="s">
        <v>141</v>
      </c>
      <c r="B4" s="91"/>
      <c r="C4" s="91"/>
    </row>
    <row r="5" spans="1:3" ht="12.75">
      <c r="A5" s="91" t="s">
        <v>120</v>
      </c>
      <c r="B5" s="91"/>
      <c r="C5" s="91"/>
    </row>
    <row r="6" spans="1:3" ht="12.75">
      <c r="A6" s="83" t="s">
        <v>179</v>
      </c>
      <c r="B6" s="83"/>
      <c r="C6" s="83"/>
    </row>
    <row r="7" spans="1:3" ht="12.75">
      <c r="A7" s="89" t="s">
        <v>19</v>
      </c>
      <c r="B7" s="89"/>
      <c r="C7" s="89"/>
    </row>
    <row r="8" spans="1:3" ht="12.75">
      <c r="A8" s="83" t="s">
        <v>182</v>
      </c>
      <c r="B8" s="83"/>
      <c r="C8" s="83"/>
    </row>
    <row r="9" spans="1:3" ht="12.75" customHeight="1">
      <c r="A9" s="91" t="s">
        <v>76</v>
      </c>
      <c r="B9" s="91"/>
      <c r="C9" s="91"/>
    </row>
    <row r="10" spans="1:3" ht="12.75">
      <c r="A10" s="91" t="s">
        <v>181</v>
      </c>
      <c r="B10" s="91"/>
      <c r="C10" s="91"/>
    </row>
    <row r="11" spans="1:3" ht="12.75">
      <c r="A11" s="91" t="s">
        <v>180</v>
      </c>
      <c r="B11" s="91"/>
      <c r="C11" s="91"/>
    </row>
    <row r="12" spans="1:3" ht="12.75">
      <c r="A12" s="91"/>
      <c r="B12" s="91"/>
      <c r="C12" s="91"/>
    </row>
    <row r="13" spans="1:3" ht="0.75" customHeight="1">
      <c r="A13" s="90"/>
      <c r="B13" s="90"/>
      <c r="C13" s="90"/>
    </row>
    <row r="14" spans="1:3" ht="12.75">
      <c r="A14" s="86" t="s">
        <v>26</v>
      </c>
      <c r="B14" s="90"/>
      <c r="C14" s="90"/>
    </row>
    <row r="15" spans="1:3" ht="12.75">
      <c r="A15" s="86" t="s">
        <v>27</v>
      </c>
      <c r="B15" s="86"/>
      <c r="C15" s="86"/>
    </row>
    <row r="16" spans="1:3" ht="12.75">
      <c r="A16" s="86" t="s">
        <v>111</v>
      </c>
      <c r="B16" s="86"/>
      <c r="C16" s="86"/>
    </row>
    <row r="17" spans="1:3" ht="12.75">
      <c r="A17" s="86"/>
      <c r="B17" s="86"/>
      <c r="C17" s="86"/>
    </row>
    <row r="18" spans="1:3" ht="0.75" customHeight="1">
      <c r="A18" s="32"/>
      <c r="B18" s="32"/>
      <c r="C18" s="32"/>
    </row>
    <row r="19" spans="1:3" ht="22.5">
      <c r="A19" s="33" t="s">
        <v>43</v>
      </c>
      <c r="B19" s="33" t="s">
        <v>41</v>
      </c>
      <c r="C19" s="33" t="s">
        <v>44</v>
      </c>
    </row>
    <row r="20" spans="1:3" ht="12.75">
      <c r="A20" s="34">
        <v>1</v>
      </c>
      <c r="B20" s="35">
        <v>2</v>
      </c>
      <c r="C20" s="35">
        <v>3</v>
      </c>
    </row>
    <row r="21" spans="1:5" ht="12.75">
      <c r="A21" s="36" t="s">
        <v>57</v>
      </c>
      <c r="B21" s="37" t="s">
        <v>21</v>
      </c>
      <c r="C21" s="54">
        <f>C34+C65</f>
        <v>705867.42556</v>
      </c>
      <c r="E21" s="53"/>
    </row>
    <row r="22" spans="1:3" ht="12.75">
      <c r="A22" s="38" t="s">
        <v>45</v>
      </c>
      <c r="B22" s="39" t="s">
        <v>25</v>
      </c>
      <c r="C22" s="55">
        <f>C23</f>
        <v>442000</v>
      </c>
    </row>
    <row r="23" spans="1:5" ht="12.75">
      <c r="A23" s="40" t="s">
        <v>46</v>
      </c>
      <c r="B23" s="41" t="s">
        <v>47</v>
      </c>
      <c r="C23" s="55">
        <f>416006+24851.386+1142.614</f>
        <v>442000</v>
      </c>
      <c r="D23" s="13"/>
      <c r="E23" s="52"/>
    </row>
    <row r="24" spans="1:5" ht="22.5">
      <c r="A24" s="38" t="s">
        <v>65</v>
      </c>
      <c r="B24" s="46" t="s">
        <v>66</v>
      </c>
      <c r="C24" s="54">
        <f>C25</f>
        <v>18363.275560000002</v>
      </c>
      <c r="D24" s="13"/>
      <c r="E24" s="52"/>
    </row>
    <row r="25" spans="1:5" ht="22.5">
      <c r="A25" s="40" t="s">
        <v>67</v>
      </c>
      <c r="B25" s="42" t="s">
        <v>75</v>
      </c>
      <c r="C25" s="55">
        <f>15779+599.36555+1999.015-14.10499</f>
        <v>18363.275560000002</v>
      </c>
      <c r="D25" s="13"/>
      <c r="E25" s="52"/>
    </row>
    <row r="26" spans="1:3" ht="12.75">
      <c r="A26" s="38" t="s">
        <v>48</v>
      </c>
      <c r="B26" s="36" t="s">
        <v>24</v>
      </c>
      <c r="C26" s="54">
        <f>C27+C29</f>
        <v>152900</v>
      </c>
    </row>
    <row r="27" spans="1:3" ht="12.75">
      <c r="A27" s="40" t="s">
        <v>49</v>
      </c>
      <c r="B27" s="41" t="s">
        <v>50</v>
      </c>
      <c r="C27" s="55">
        <f>C28</f>
        <v>30500</v>
      </c>
    </row>
    <row r="28" spans="1:3" ht="33.75">
      <c r="A28" s="40" t="s">
        <v>99</v>
      </c>
      <c r="B28" s="42" t="s">
        <v>98</v>
      </c>
      <c r="C28" s="55">
        <f>25500+5000</f>
        <v>30500</v>
      </c>
    </row>
    <row r="29" spans="1:3" ht="12.75">
      <c r="A29" s="40" t="s">
        <v>35</v>
      </c>
      <c r="B29" s="41" t="s">
        <v>36</v>
      </c>
      <c r="C29" s="56">
        <f>C30+C32</f>
        <v>122400</v>
      </c>
    </row>
    <row r="30" spans="1:3" ht="12.75">
      <c r="A30" s="40" t="s">
        <v>82</v>
      </c>
      <c r="B30" s="42" t="s">
        <v>81</v>
      </c>
      <c r="C30" s="56">
        <f>C31</f>
        <v>102000</v>
      </c>
    </row>
    <row r="31" spans="1:5" ht="22.5">
      <c r="A31" s="40" t="s">
        <v>80</v>
      </c>
      <c r="B31" s="60" t="s">
        <v>79</v>
      </c>
      <c r="C31" s="56">
        <f>149244-2094-46750+1600</f>
        <v>102000</v>
      </c>
      <c r="E31" s="20"/>
    </row>
    <row r="32" spans="1:3" ht="12.75">
      <c r="A32" s="40" t="s">
        <v>84</v>
      </c>
      <c r="B32" s="42" t="s">
        <v>83</v>
      </c>
      <c r="C32" s="56">
        <f>C33</f>
        <v>20400</v>
      </c>
    </row>
    <row r="33" spans="1:5" ht="22.5">
      <c r="A33" s="40" t="s">
        <v>86</v>
      </c>
      <c r="B33" s="60" t="s">
        <v>85</v>
      </c>
      <c r="C33" s="56">
        <f>22300-1300-600</f>
        <v>20400</v>
      </c>
      <c r="E33" s="20"/>
    </row>
    <row r="34" spans="1:3" ht="12.75">
      <c r="A34" s="43"/>
      <c r="B34" s="44" t="s">
        <v>37</v>
      </c>
      <c r="C34" s="57">
        <f>C22+C26+C24</f>
        <v>613263.27556</v>
      </c>
    </row>
    <row r="35" spans="1:3" ht="22.5">
      <c r="A35" s="45" t="s">
        <v>38</v>
      </c>
      <c r="B35" s="46" t="s">
        <v>23</v>
      </c>
      <c r="C35" s="57">
        <f>C36+C43</f>
        <v>61230</v>
      </c>
    </row>
    <row r="36" spans="1:3" ht="56.25">
      <c r="A36" s="40" t="s">
        <v>39</v>
      </c>
      <c r="B36" s="42" t="s">
        <v>60</v>
      </c>
      <c r="C36" s="56">
        <f>C37+C41+C39</f>
        <v>25730</v>
      </c>
    </row>
    <row r="37" spans="1:3" ht="45">
      <c r="A37" s="40" t="s">
        <v>40</v>
      </c>
      <c r="B37" s="42" t="s">
        <v>22</v>
      </c>
      <c r="C37" s="56">
        <f>C38</f>
        <v>15800</v>
      </c>
    </row>
    <row r="38" spans="1:3" ht="56.25">
      <c r="A38" s="40" t="s">
        <v>87</v>
      </c>
      <c r="B38" s="42" t="s">
        <v>89</v>
      </c>
      <c r="C38" s="56">
        <f>17506-1706</f>
        <v>15800</v>
      </c>
    </row>
    <row r="39" spans="1:3" ht="56.25">
      <c r="A39" s="40" t="s">
        <v>77</v>
      </c>
      <c r="B39" s="59" t="s">
        <v>115</v>
      </c>
      <c r="C39" s="56">
        <f>C40</f>
        <v>310</v>
      </c>
    </row>
    <row r="40" spans="1:3" ht="56.25">
      <c r="A40" s="40" t="s">
        <v>88</v>
      </c>
      <c r="B40" s="42" t="s">
        <v>116</v>
      </c>
      <c r="C40" s="56">
        <f>700-390</f>
        <v>310</v>
      </c>
    </row>
    <row r="41" spans="1:3" ht="33.75">
      <c r="A41" s="40" t="s">
        <v>69</v>
      </c>
      <c r="B41" s="47" t="s">
        <v>68</v>
      </c>
      <c r="C41" s="56">
        <f>C42</f>
        <v>9620</v>
      </c>
    </row>
    <row r="42" spans="1:7" ht="22.5">
      <c r="A42" s="40" t="s">
        <v>93</v>
      </c>
      <c r="B42" s="47" t="s">
        <v>92</v>
      </c>
      <c r="C42" s="56">
        <f>11198-1578</f>
        <v>9620</v>
      </c>
      <c r="G42" s="30"/>
    </row>
    <row r="43" spans="1:5" ht="56.25">
      <c r="A43" s="43" t="s">
        <v>16</v>
      </c>
      <c r="B43" s="47" t="s">
        <v>58</v>
      </c>
      <c r="C43" s="56">
        <f>C44</f>
        <v>35500</v>
      </c>
      <c r="E43" s="20"/>
    </row>
    <row r="44" spans="1:3" ht="56.25">
      <c r="A44" s="43" t="s">
        <v>17</v>
      </c>
      <c r="B44" s="47" t="s">
        <v>59</v>
      </c>
      <c r="C44" s="56">
        <f>C45</f>
        <v>35500</v>
      </c>
    </row>
    <row r="45" spans="1:7" ht="56.25">
      <c r="A45" s="43" t="s">
        <v>90</v>
      </c>
      <c r="B45" s="47" t="s">
        <v>91</v>
      </c>
      <c r="C45" s="56">
        <f>33000+2500</f>
        <v>35500</v>
      </c>
      <c r="G45" s="31"/>
    </row>
    <row r="46" spans="1:7" ht="22.5">
      <c r="A46" s="48" t="s">
        <v>62</v>
      </c>
      <c r="B46" s="49" t="s">
        <v>63</v>
      </c>
      <c r="C46" s="57">
        <f>C47+C49</f>
        <v>3001</v>
      </c>
      <c r="G46" s="31"/>
    </row>
    <row r="47" spans="1:7" ht="22.5">
      <c r="A47" s="48" t="s">
        <v>108</v>
      </c>
      <c r="B47" s="49" t="s">
        <v>63</v>
      </c>
      <c r="C47" s="57">
        <f>C48</f>
        <v>532</v>
      </c>
      <c r="G47" s="31"/>
    </row>
    <row r="48" spans="1:7" ht="22.5">
      <c r="A48" s="61" t="s">
        <v>109</v>
      </c>
      <c r="B48" s="62" t="s">
        <v>110</v>
      </c>
      <c r="C48" s="56">
        <v>532</v>
      </c>
      <c r="G48" s="31"/>
    </row>
    <row r="49" spans="1:7" ht="12.75">
      <c r="A49" s="43" t="s">
        <v>72</v>
      </c>
      <c r="B49" s="47" t="s">
        <v>73</v>
      </c>
      <c r="C49" s="56">
        <f>C50+C52</f>
        <v>2469</v>
      </c>
      <c r="G49" s="31"/>
    </row>
    <row r="50" spans="1:7" ht="22.5">
      <c r="A50" s="43" t="s">
        <v>70</v>
      </c>
      <c r="B50" s="47" t="s">
        <v>71</v>
      </c>
      <c r="C50" s="56">
        <f>C51</f>
        <v>2320</v>
      </c>
      <c r="G50" s="31"/>
    </row>
    <row r="51" spans="1:7" ht="22.5">
      <c r="A51" s="43" t="s">
        <v>97</v>
      </c>
      <c r="B51" s="47" t="s">
        <v>71</v>
      </c>
      <c r="C51" s="56">
        <f>3000-680</f>
        <v>2320</v>
      </c>
      <c r="G51" s="31"/>
    </row>
    <row r="52" spans="1:7" ht="20.25" customHeight="1">
      <c r="A52" s="43" t="s">
        <v>162</v>
      </c>
      <c r="B52" s="47" t="s">
        <v>163</v>
      </c>
      <c r="C52" s="56">
        <v>149</v>
      </c>
      <c r="G52" s="31"/>
    </row>
    <row r="53" spans="1:3" ht="12.75">
      <c r="A53" s="48" t="s">
        <v>0</v>
      </c>
      <c r="B53" s="49" t="s">
        <v>51</v>
      </c>
      <c r="C53" s="57">
        <f>C54</f>
        <v>3900</v>
      </c>
    </row>
    <row r="54" spans="1:3" ht="33.75">
      <c r="A54" s="43" t="s">
        <v>29</v>
      </c>
      <c r="B54" s="47" t="s">
        <v>18</v>
      </c>
      <c r="C54" s="56">
        <f>C55</f>
        <v>3900</v>
      </c>
    </row>
    <row r="55" spans="1:3" ht="22.5">
      <c r="A55" s="43" t="s">
        <v>30</v>
      </c>
      <c r="B55" s="47" t="s">
        <v>52</v>
      </c>
      <c r="C55" s="55">
        <f>C56</f>
        <v>3900</v>
      </c>
    </row>
    <row r="56" spans="1:3" ht="33.75">
      <c r="A56" s="43" t="s">
        <v>95</v>
      </c>
      <c r="B56" s="47" t="s">
        <v>94</v>
      </c>
      <c r="C56" s="55">
        <f>3104+796</f>
        <v>3900</v>
      </c>
    </row>
    <row r="57" spans="1:3" ht="22.5">
      <c r="A57" s="48" t="s">
        <v>164</v>
      </c>
      <c r="B57" s="49" t="s">
        <v>165</v>
      </c>
      <c r="C57" s="54">
        <f>C58+C60</f>
        <v>24070</v>
      </c>
    </row>
    <row r="58" spans="1:3" ht="45">
      <c r="A58" s="80" t="s">
        <v>166</v>
      </c>
      <c r="B58" s="47" t="s">
        <v>167</v>
      </c>
      <c r="C58" s="55">
        <f>C59</f>
        <v>5820</v>
      </c>
    </row>
    <row r="59" spans="1:3" ht="45">
      <c r="A59" s="43" t="s">
        <v>168</v>
      </c>
      <c r="B59" s="81" t="s">
        <v>169</v>
      </c>
      <c r="C59" s="55">
        <v>5820</v>
      </c>
    </row>
    <row r="60" spans="1:3" ht="22.5">
      <c r="A60" s="43" t="s">
        <v>170</v>
      </c>
      <c r="B60" s="47" t="s">
        <v>171</v>
      </c>
      <c r="C60" s="55">
        <f>C61</f>
        <v>18250</v>
      </c>
    </row>
    <row r="61" spans="1:3" ht="33.75">
      <c r="A61" s="43" t="s">
        <v>172</v>
      </c>
      <c r="B61" s="47" t="s">
        <v>173</v>
      </c>
      <c r="C61" s="55">
        <v>18250</v>
      </c>
    </row>
    <row r="62" spans="1:3" ht="12.75">
      <c r="A62" s="48" t="s">
        <v>174</v>
      </c>
      <c r="B62" s="49" t="s">
        <v>175</v>
      </c>
      <c r="C62" s="54">
        <f>C63</f>
        <v>403.15</v>
      </c>
    </row>
    <row r="63" spans="1:3" ht="12.75">
      <c r="A63" s="43" t="s">
        <v>176</v>
      </c>
      <c r="B63" s="47" t="s">
        <v>175</v>
      </c>
      <c r="C63" s="55">
        <f>C64</f>
        <v>403.15</v>
      </c>
    </row>
    <row r="64" spans="1:3" ht="12.75">
      <c r="A64" s="43" t="s">
        <v>177</v>
      </c>
      <c r="B64" s="47" t="s">
        <v>178</v>
      </c>
      <c r="C64" s="55">
        <v>403.15</v>
      </c>
    </row>
    <row r="65" spans="1:3" ht="12.75">
      <c r="A65" s="43"/>
      <c r="B65" s="44" t="s">
        <v>53</v>
      </c>
      <c r="C65" s="57">
        <f>C35+C46+C53+C57+C62</f>
        <v>92604.15</v>
      </c>
    </row>
    <row r="66" spans="1:3" ht="12.75">
      <c r="A66" s="48" t="s">
        <v>28</v>
      </c>
      <c r="B66" s="50" t="s">
        <v>31</v>
      </c>
      <c r="C66" s="57">
        <f>C67+C90+C93</f>
        <v>323303.5913</v>
      </c>
    </row>
    <row r="67" spans="1:3" ht="22.5">
      <c r="A67" s="43" t="s">
        <v>32</v>
      </c>
      <c r="B67" s="51" t="s">
        <v>33</v>
      </c>
      <c r="C67" s="56">
        <f>C68+C75+C71+C73+C88</f>
        <v>313825.6593</v>
      </c>
    </row>
    <row r="68" spans="1:3" ht="22.5">
      <c r="A68" s="43" t="s">
        <v>114</v>
      </c>
      <c r="B68" s="51" t="s">
        <v>64</v>
      </c>
      <c r="C68" s="56">
        <f>C69</f>
        <v>6104</v>
      </c>
    </row>
    <row r="69" spans="1:3" ht="12.75">
      <c r="A69" s="33" t="s">
        <v>113</v>
      </c>
      <c r="B69" s="51" t="s">
        <v>61</v>
      </c>
      <c r="C69" s="58">
        <f>C70</f>
        <v>6104</v>
      </c>
    </row>
    <row r="70" spans="1:3" ht="22.5">
      <c r="A70" s="43" t="s">
        <v>112</v>
      </c>
      <c r="B70" s="51" t="s">
        <v>96</v>
      </c>
      <c r="C70" s="56">
        <f>1228+4876</f>
        <v>6104</v>
      </c>
    </row>
    <row r="71" spans="1:3" ht="56.25">
      <c r="A71" s="43" t="s">
        <v>145</v>
      </c>
      <c r="B71" s="77" t="s">
        <v>139</v>
      </c>
      <c r="C71" s="56">
        <f>C72</f>
        <v>123349</v>
      </c>
    </row>
    <row r="72" spans="1:3" ht="56.25">
      <c r="A72" s="43" t="s">
        <v>146</v>
      </c>
      <c r="B72" s="78" t="s">
        <v>140</v>
      </c>
      <c r="C72" s="56">
        <f>38919+84430</f>
        <v>123349</v>
      </c>
    </row>
    <row r="73" spans="1:3" ht="33.75">
      <c r="A73" s="43" t="s">
        <v>148</v>
      </c>
      <c r="B73" s="77" t="s">
        <v>143</v>
      </c>
      <c r="C73" s="56">
        <f>C74</f>
        <v>0</v>
      </c>
    </row>
    <row r="74" spans="1:3" ht="45">
      <c r="A74" s="43" t="s">
        <v>147</v>
      </c>
      <c r="B74" s="77" t="s">
        <v>144</v>
      </c>
      <c r="C74" s="56">
        <f>3805.81+3241.99-7047.8</f>
        <v>0</v>
      </c>
    </row>
    <row r="75" spans="1:3" ht="12.75">
      <c r="A75" s="43" t="s">
        <v>135</v>
      </c>
      <c r="B75" s="51" t="s">
        <v>132</v>
      </c>
      <c r="C75" s="56">
        <f>C76</f>
        <v>52462.6593</v>
      </c>
    </row>
    <row r="76" spans="1:3" ht="12.75">
      <c r="A76" s="43" t="s">
        <v>134</v>
      </c>
      <c r="B76" s="51" t="s">
        <v>133</v>
      </c>
      <c r="C76" s="56">
        <f>C77+C78+C79+C83+C84+C85+C80+C81+C82+C86+C87</f>
        <v>52462.6593</v>
      </c>
    </row>
    <row r="77" spans="1:3" ht="22.5">
      <c r="A77" s="43"/>
      <c r="B77" s="77" t="s">
        <v>136</v>
      </c>
      <c r="C77" s="56">
        <f>39262-39262</f>
        <v>0</v>
      </c>
    </row>
    <row r="78" spans="1:3" ht="33.75">
      <c r="A78" s="43"/>
      <c r="B78" s="77" t="s">
        <v>142</v>
      </c>
      <c r="C78" s="56">
        <v>5600</v>
      </c>
    </row>
    <row r="79" spans="1:3" ht="22.5">
      <c r="A79" s="43"/>
      <c r="B79" s="77" t="s">
        <v>157</v>
      </c>
      <c r="C79" s="56">
        <v>6349</v>
      </c>
    </row>
    <row r="80" spans="1:3" ht="48.75" customHeight="1">
      <c r="A80" s="43"/>
      <c r="B80" s="77" t="s">
        <v>154</v>
      </c>
      <c r="C80" s="56">
        <f>10455.15-2907.06-7548.09</f>
        <v>0</v>
      </c>
    </row>
    <row r="81" spans="1:3" ht="33.75">
      <c r="A81" s="43"/>
      <c r="B81" s="77" t="s">
        <v>155</v>
      </c>
      <c r="C81" s="56">
        <f>12601.08-3803.83</f>
        <v>8797.25</v>
      </c>
    </row>
    <row r="82" spans="1:3" ht="22.5">
      <c r="A82" s="43"/>
      <c r="B82" s="77" t="s">
        <v>156</v>
      </c>
      <c r="C82" s="56">
        <f>6435-32</f>
        <v>6403</v>
      </c>
    </row>
    <row r="83" spans="1:3" ht="35.25" customHeight="1">
      <c r="A83" s="43"/>
      <c r="B83" s="77" t="s">
        <v>137</v>
      </c>
      <c r="C83" s="56">
        <f>1188-197.5607</f>
        <v>990.4393</v>
      </c>
    </row>
    <row r="84" spans="1:3" ht="21" customHeight="1">
      <c r="A84" s="43"/>
      <c r="B84" s="77" t="s">
        <v>138</v>
      </c>
      <c r="C84" s="56">
        <f>561.25+1308.99+391.15</f>
        <v>2261.39</v>
      </c>
    </row>
    <row r="85" spans="1:3" ht="21" customHeight="1">
      <c r="A85" s="43"/>
      <c r="B85" s="77" t="s">
        <v>149</v>
      </c>
      <c r="C85" s="56">
        <f>3241.99+3805.81+5069.72-35.59-896.99</f>
        <v>11184.94</v>
      </c>
    </row>
    <row r="86" spans="1:3" ht="28.5" customHeight="1">
      <c r="A86" s="43"/>
      <c r="B86" s="77" t="s">
        <v>158</v>
      </c>
      <c r="C86" s="56">
        <v>221.24</v>
      </c>
    </row>
    <row r="87" spans="1:3" ht="101.25" customHeight="1">
      <c r="A87" s="43"/>
      <c r="B87" s="77" t="s">
        <v>159</v>
      </c>
      <c r="C87" s="56">
        <v>10655.4</v>
      </c>
    </row>
    <row r="88" spans="1:3" ht="21" customHeight="1">
      <c r="A88" s="43" t="s">
        <v>152</v>
      </c>
      <c r="B88" s="77" t="s">
        <v>150</v>
      </c>
      <c r="C88" s="56">
        <f>C89</f>
        <v>131910</v>
      </c>
    </row>
    <row r="89" spans="1:3" ht="21" customHeight="1">
      <c r="A89" s="43" t="s">
        <v>153</v>
      </c>
      <c r="B89" s="77" t="s">
        <v>151</v>
      </c>
      <c r="C89" s="56">
        <f>310+131600</f>
        <v>131910</v>
      </c>
    </row>
    <row r="90" spans="1:3" ht="45">
      <c r="A90" s="43" t="s">
        <v>121</v>
      </c>
      <c r="B90" s="51" t="s">
        <v>122</v>
      </c>
      <c r="C90" s="56">
        <f>C91</f>
        <v>9477.931999999999</v>
      </c>
    </row>
    <row r="91" spans="1:3" ht="33.75">
      <c r="A91" s="43" t="s">
        <v>126</v>
      </c>
      <c r="B91" s="51" t="s">
        <v>123</v>
      </c>
      <c r="C91" s="56">
        <f>C92</f>
        <v>9477.931999999999</v>
      </c>
    </row>
    <row r="92" spans="1:3" ht="45">
      <c r="A92" s="43" t="s">
        <v>125</v>
      </c>
      <c r="B92" s="51" t="s">
        <v>124</v>
      </c>
      <c r="C92" s="56">
        <f>9389.87525+68.22775+19.829</f>
        <v>9477.931999999999</v>
      </c>
    </row>
    <row r="93" spans="1:3" ht="33.75">
      <c r="A93" s="74" t="s">
        <v>127</v>
      </c>
      <c r="B93" s="75" t="s">
        <v>128</v>
      </c>
      <c r="C93" s="76">
        <f>C94</f>
        <v>0</v>
      </c>
    </row>
    <row r="94" spans="1:3" ht="33.75">
      <c r="A94" s="43" t="s">
        <v>131</v>
      </c>
      <c r="B94" s="73" t="s">
        <v>129</v>
      </c>
      <c r="C94" s="56">
        <f>C95</f>
        <v>0</v>
      </c>
    </row>
    <row r="95" spans="1:3" ht="33.75">
      <c r="A95" s="43" t="s">
        <v>130</v>
      </c>
      <c r="B95" s="73" t="s">
        <v>129</v>
      </c>
      <c r="C95" s="56">
        <f>-6.32565+6.32565</f>
        <v>0</v>
      </c>
    </row>
    <row r="96" spans="1:3" ht="12.75">
      <c r="A96" s="48" t="s">
        <v>55</v>
      </c>
      <c r="B96" s="44" t="s">
        <v>54</v>
      </c>
      <c r="C96" s="57">
        <f>C34+C65+C66</f>
        <v>1029171.01686</v>
      </c>
    </row>
    <row r="97" spans="1:3" ht="60" customHeight="1">
      <c r="A97" s="2"/>
      <c r="B97" s="1"/>
      <c r="C97" s="1"/>
    </row>
    <row r="98" spans="1:3" ht="19.5" customHeight="1">
      <c r="A98" s="1"/>
      <c r="B98" s="1"/>
      <c r="C98" s="1"/>
    </row>
    <row r="99" spans="1:3" ht="12.75">
      <c r="A99" s="85"/>
      <c r="B99" s="85"/>
      <c r="C99" s="85"/>
    </row>
    <row r="100" spans="1:3" ht="12.75">
      <c r="A100" s="84"/>
      <c r="B100" s="84"/>
      <c r="C100" s="84"/>
    </row>
    <row r="101" spans="1:3" ht="12.75">
      <c r="A101" s="84"/>
      <c r="B101" s="84"/>
      <c r="C101" s="84"/>
    </row>
    <row r="102" spans="1:3" ht="12.75">
      <c r="A102" s="84"/>
      <c r="B102" s="84"/>
      <c r="C102" s="84"/>
    </row>
    <row r="103" spans="1:3" ht="12.75">
      <c r="A103" s="83"/>
      <c r="B103" s="83"/>
      <c r="C103" s="83"/>
    </row>
    <row r="104" spans="1:3" ht="20.25" customHeight="1">
      <c r="A104" s="85"/>
      <c r="B104" s="85"/>
      <c r="C104" s="85"/>
    </row>
    <row r="105" spans="1:3" ht="12.75" customHeight="1">
      <c r="A105" s="84"/>
      <c r="B105" s="84"/>
      <c r="C105" s="84"/>
    </row>
    <row r="106" spans="1:3" ht="12.75">
      <c r="A106" s="87"/>
      <c r="B106" s="87"/>
      <c r="C106" s="87"/>
    </row>
    <row r="107" spans="2:4" ht="12.75">
      <c r="B107" s="83"/>
      <c r="C107" s="83"/>
      <c r="D107" s="3"/>
    </row>
    <row r="108" spans="3:4" ht="12.75">
      <c r="C108" s="3"/>
      <c r="D108" s="3"/>
    </row>
    <row r="109" spans="3:4" ht="12.75">
      <c r="C109" s="3"/>
      <c r="D109" s="3"/>
    </row>
    <row r="111" spans="1:4" ht="12.75">
      <c r="A111" s="82"/>
      <c r="B111" s="82"/>
      <c r="C111" s="82"/>
      <c r="D111" s="11"/>
    </row>
    <row r="112" spans="1:4" ht="12.75">
      <c r="A112" s="82"/>
      <c r="B112" s="82"/>
      <c r="C112" s="82"/>
      <c r="D112" s="11"/>
    </row>
    <row r="113" spans="1:4" ht="12.75">
      <c r="A113" s="82"/>
      <c r="B113" s="82"/>
      <c r="C113" s="82"/>
      <c r="D113" s="12"/>
    </row>
    <row r="115" spans="1:4" ht="12.75">
      <c r="A115" s="21"/>
      <c r="B115" s="21"/>
      <c r="C115" s="5"/>
      <c r="D115" s="9"/>
    </row>
    <row r="116" spans="1:4" ht="12.75">
      <c r="A116" s="6"/>
      <c r="B116" s="6"/>
      <c r="C116" s="6"/>
      <c r="D116" s="6"/>
    </row>
    <row r="117" spans="1:3" ht="26.25" customHeight="1">
      <c r="A117" s="22"/>
      <c r="B117" s="7"/>
      <c r="C117" s="19"/>
    </row>
    <row r="118" spans="1:3" ht="12.75">
      <c r="A118" s="22"/>
      <c r="B118" s="23"/>
      <c r="C118" s="24"/>
    </row>
    <row r="119" spans="1:3" ht="12.75">
      <c r="A119" s="25"/>
      <c r="B119" s="26"/>
      <c r="C119" s="19"/>
    </row>
    <row r="120" spans="1:3" ht="12.75">
      <c r="A120" s="27"/>
      <c r="B120" s="26"/>
      <c r="C120" s="19"/>
    </row>
    <row r="121" spans="1:3" ht="24" customHeight="1">
      <c r="A121" s="25"/>
      <c r="B121" s="8"/>
      <c r="C121" s="19"/>
    </row>
    <row r="122" spans="1:3" ht="12.75">
      <c r="A122" s="25"/>
      <c r="B122" s="8"/>
      <c r="C122" s="19"/>
    </row>
    <row r="123" spans="1:3" ht="24" customHeight="1">
      <c r="A123" s="25"/>
      <c r="B123" s="8"/>
      <c r="C123" s="28"/>
    </row>
    <row r="124" spans="1:3" ht="12.75">
      <c r="A124" s="25"/>
      <c r="B124" s="8"/>
      <c r="C124" s="28"/>
    </row>
    <row r="125" spans="1:3" ht="12.75">
      <c r="A125" s="27"/>
      <c r="B125" s="29"/>
      <c r="C125" s="28"/>
    </row>
    <row r="126" spans="1:3" ht="12.75">
      <c r="A126" s="25"/>
      <c r="B126" s="8"/>
      <c r="C126" s="19"/>
    </row>
    <row r="127" spans="1:3" ht="12.75">
      <c r="A127" s="25"/>
      <c r="B127" s="8"/>
      <c r="C127" s="19"/>
    </row>
    <row r="128" spans="1:3" ht="23.25" customHeight="1">
      <c r="A128" s="25"/>
      <c r="B128" s="8"/>
      <c r="C128" s="19"/>
    </row>
    <row r="129" spans="1:3" ht="24" customHeight="1">
      <c r="A129" s="25"/>
      <c r="B129" s="8"/>
      <c r="C129" s="19"/>
    </row>
    <row r="130" spans="1:3" ht="12.75">
      <c r="A130" s="27"/>
      <c r="B130" s="29"/>
      <c r="C130" s="28"/>
    </row>
    <row r="131" spans="1:3" ht="15.75" customHeight="1">
      <c r="A131" s="25"/>
      <c r="B131" s="8"/>
      <c r="C131" s="19"/>
    </row>
    <row r="132" spans="1:3" ht="18" customHeight="1">
      <c r="A132" s="25"/>
      <c r="B132" s="8"/>
      <c r="C132" s="19"/>
    </row>
    <row r="133" spans="1:3" ht="17.25" customHeight="1">
      <c r="A133" s="25"/>
      <c r="B133" s="8"/>
      <c r="C133" s="19"/>
    </row>
    <row r="134" spans="1:3" ht="21.75" customHeight="1">
      <c r="A134" s="25"/>
      <c r="B134" s="8"/>
      <c r="C134" s="19"/>
    </row>
    <row r="141" ht="12" customHeight="1"/>
    <row r="142" ht="13.5" customHeight="1"/>
    <row r="143" spans="1:3" ht="13.5" customHeight="1">
      <c r="A143" s="85"/>
      <c r="B143" s="85"/>
      <c r="C143" s="85"/>
    </row>
    <row r="144" spans="1:3" ht="12.75" customHeight="1">
      <c r="A144" s="84"/>
      <c r="B144" s="84"/>
      <c r="C144" s="84"/>
    </row>
    <row r="145" spans="1:3" ht="12.75" customHeight="1">
      <c r="A145" s="84"/>
      <c r="B145" s="84"/>
      <c r="C145" s="84"/>
    </row>
    <row r="146" spans="1:3" ht="13.5" customHeight="1">
      <c r="A146" s="84"/>
      <c r="B146" s="84"/>
      <c r="C146" s="84"/>
    </row>
    <row r="147" spans="2:3" ht="13.5" customHeight="1">
      <c r="B147" s="83"/>
      <c r="C147" s="83"/>
    </row>
    <row r="148" spans="2:3" ht="12.75">
      <c r="B148" s="88"/>
      <c r="C148" s="88"/>
    </row>
    <row r="149" spans="2:4" ht="12.75">
      <c r="B149" s="84"/>
      <c r="C149" s="84"/>
      <c r="D149" s="3"/>
    </row>
    <row r="150" spans="2:4" ht="12.75">
      <c r="B150" s="87"/>
      <c r="C150" s="87"/>
      <c r="D150" s="3"/>
    </row>
    <row r="151" spans="1:4" ht="12.75">
      <c r="A151" s="83"/>
      <c r="B151" s="83"/>
      <c r="C151" s="83"/>
      <c r="D151" s="3"/>
    </row>
    <row r="153" spans="1:4" ht="12.75">
      <c r="A153" s="82"/>
      <c r="B153" s="82"/>
      <c r="C153" s="82"/>
      <c r="D153" s="12"/>
    </row>
    <row r="154" spans="1:4" ht="12.75">
      <c r="A154" s="82"/>
      <c r="B154" s="82"/>
      <c r="C154" s="82"/>
      <c r="D154" s="12"/>
    </row>
    <row r="155" spans="1:4" ht="12.75">
      <c r="A155" s="82"/>
      <c r="B155" s="82"/>
      <c r="C155" s="82"/>
      <c r="D155" s="12"/>
    </row>
    <row r="158" spans="1:3" ht="24.75" customHeight="1">
      <c r="A158" s="5"/>
      <c r="B158" s="5"/>
      <c r="C158" s="15"/>
    </row>
    <row r="159" spans="1:3" ht="38.25" customHeight="1">
      <c r="A159" s="5"/>
      <c r="B159" s="7"/>
      <c r="C159" s="16"/>
    </row>
    <row r="160" spans="1:3" ht="12.75">
      <c r="A160" s="10"/>
      <c r="B160" s="14"/>
      <c r="C160" s="17"/>
    </row>
    <row r="161" spans="1:3" ht="12.75">
      <c r="A161" s="18"/>
      <c r="B161" s="14"/>
      <c r="C161" s="19"/>
    </row>
    <row r="162" spans="1:3" ht="12.75">
      <c r="A162" s="18"/>
      <c r="B162" s="14"/>
      <c r="C162" s="19"/>
    </row>
    <row r="163" spans="1:3" ht="12.75">
      <c r="A163" s="18"/>
      <c r="B163" s="14"/>
      <c r="C163" s="19"/>
    </row>
    <row r="164" spans="1:3" ht="12.75">
      <c r="A164" s="18"/>
      <c r="B164" s="14"/>
      <c r="C164" s="19"/>
    </row>
    <row r="165" spans="1:3" ht="12.75">
      <c r="A165" s="18"/>
      <c r="B165" s="14"/>
      <c r="C165" s="19"/>
    </row>
    <row r="166" spans="1:3" ht="12.75">
      <c r="A166" s="4"/>
      <c r="B166" s="4"/>
      <c r="C166" s="4"/>
    </row>
    <row r="167" spans="1:3" ht="12.75">
      <c r="A167" s="4"/>
      <c r="B167" s="4"/>
      <c r="C167" s="4"/>
    </row>
  </sheetData>
  <sheetProtection/>
  <mergeCells count="41">
    <mergeCell ref="A6:C6"/>
    <mergeCell ref="A5:C5"/>
    <mergeCell ref="A4:C4"/>
    <mergeCell ref="A3:C3"/>
    <mergeCell ref="A2:C2"/>
    <mergeCell ref="A1:C1"/>
    <mergeCell ref="A8:C8"/>
    <mergeCell ref="A7:C7"/>
    <mergeCell ref="A14:C14"/>
    <mergeCell ref="A9:C9"/>
    <mergeCell ref="A10:C10"/>
    <mergeCell ref="A13:C13"/>
    <mergeCell ref="A12:C12"/>
    <mergeCell ref="A11:C11"/>
    <mergeCell ref="A16:C16"/>
    <mergeCell ref="B107:C107"/>
    <mergeCell ref="A17:C17"/>
    <mergeCell ref="A100:C100"/>
    <mergeCell ref="A99:C99"/>
    <mergeCell ref="A101:C101"/>
    <mergeCell ref="A103:C103"/>
    <mergeCell ref="A102:C102"/>
    <mergeCell ref="A105:C105"/>
    <mergeCell ref="A104:C104"/>
    <mergeCell ref="A15:C15"/>
    <mergeCell ref="A155:C155"/>
    <mergeCell ref="B149:C149"/>
    <mergeCell ref="B150:C150"/>
    <mergeCell ref="A151:C151"/>
    <mergeCell ref="A153:C153"/>
    <mergeCell ref="A154:C154"/>
    <mergeCell ref="A111:C111"/>
    <mergeCell ref="A106:C106"/>
    <mergeCell ref="B148:C148"/>
    <mergeCell ref="A112:C112"/>
    <mergeCell ref="B147:C147"/>
    <mergeCell ref="A146:C146"/>
    <mergeCell ref="A145:C145"/>
    <mergeCell ref="A143:C143"/>
    <mergeCell ref="A144:C144"/>
    <mergeCell ref="A113:C113"/>
  </mergeCells>
  <printOptions/>
  <pageMargins left="0.7" right="0.7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PageLayoutView="0" workbookViewId="0" topLeftCell="A1">
      <selection activeCell="A15" sqref="A15:C15"/>
    </sheetView>
  </sheetViews>
  <sheetFormatPr defaultColWidth="9.00390625" defaultRowHeight="12.75"/>
  <cols>
    <col min="1" max="1" width="22.875" style="0" customWidth="1"/>
    <col min="2" max="2" width="53.75390625" style="0" customWidth="1"/>
    <col min="3" max="3" width="12.00390625" style="0" customWidth="1"/>
  </cols>
  <sheetData>
    <row r="1" spans="1:3" ht="12.75">
      <c r="A1" s="85" t="s">
        <v>160</v>
      </c>
      <c r="B1" s="85"/>
      <c r="C1" s="85"/>
    </row>
    <row r="2" spans="1:3" ht="12.75">
      <c r="A2" s="83" t="s">
        <v>183</v>
      </c>
      <c r="B2" s="83"/>
      <c r="C2" s="83"/>
    </row>
    <row r="3" spans="1:3" ht="12.75">
      <c r="A3" s="91" t="s">
        <v>119</v>
      </c>
      <c r="B3" s="91"/>
      <c r="C3" s="91"/>
    </row>
    <row r="4" spans="1:3" ht="12.75">
      <c r="A4" s="91" t="s">
        <v>141</v>
      </c>
      <c r="B4" s="91"/>
      <c r="C4" s="91"/>
    </row>
    <row r="5" spans="1:3" ht="12.75">
      <c r="A5" s="91" t="s">
        <v>120</v>
      </c>
      <c r="B5" s="91"/>
      <c r="C5" s="91"/>
    </row>
    <row r="6" spans="1:3" ht="12.75">
      <c r="A6" s="83" t="s">
        <v>179</v>
      </c>
      <c r="B6" s="83"/>
      <c r="C6" s="83"/>
    </row>
    <row r="7" spans="1:3" ht="12.75">
      <c r="A7" s="85" t="s">
        <v>78</v>
      </c>
      <c r="B7" s="85"/>
      <c r="C7" s="85"/>
    </row>
    <row r="8" spans="1:7" ht="12.75" customHeight="1">
      <c r="A8" s="83" t="s">
        <v>182</v>
      </c>
      <c r="B8" s="83"/>
      <c r="C8" s="83"/>
      <c r="D8" s="3"/>
      <c r="E8" s="3"/>
      <c r="F8" s="3"/>
      <c r="G8" s="3"/>
    </row>
    <row r="9" spans="1:7" ht="12.75" customHeight="1">
      <c r="A9" s="83" t="s">
        <v>76</v>
      </c>
      <c r="B9" s="83"/>
      <c r="C9" s="83"/>
      <c r="D9" s="3"/>
      <c r="E9" s="3"/>
      <c r="F9" s="3"/>
      <c r="G9" s="3"/>
    </row>
    <row r="10" spans="1:7" ht="12.75">
      <c r="A10" s="83" t="s">
        <v>184</v>
      </c>
      <c r="B10" s="83"/>
      <c r="C10" s="83"/>
      <c r="D10" s="3"/>
      <c r="E10" s="3"/>
      <c r="F10" s="3"/>
      <c r="G10" s="3"/>
    </row>
    <row r="11" spans="1:4" ht="12.75">
      <c r="A11" s="91" t="s">
        <v>118</v>
      </c>
      <c r="B11" s="91"/>
      <c r="C11" s="91"/>
      <c r="D11" s="3"/>
    </row>
    <row r="12" ht="9.75" customHeight="1">
      <c r="C12" s="3"/>
    </row>
    <row r="13" spans="3:7" ht="12.75" customHeight="1" hidden="1">
      <c r="C13" s="3"/>
      <c r="D13" s="12"/>
      <c r="E13" s="12"/>
      <c r="F13" s="12"/>
      <c r="G13" s="12"/>
    </row>
    <row r="14" spans="4:7" ht="12.75">
      <c r="D14" s="12"/>
      <c r="E14" s="12"/>
      <c r="F14" s="12"/>
      <c r="G14" s="12"/>
    </row>
    <row r="15" spans="1:7" ht="12.75">
      <c r="A15" s="82" t="s">
        <v>6</v>
      </c>
      <c r="B15" s="82"/>
      <c r="C15" s="82"/>
      <c r="D15" s="12"/>
      <c r="E15" s="12"/>
      <c r="F15" s="12"/>
      <c r="G15" s="12"/>
    </row>
    <row r="16" spans="1:3" ht="12.75">
      <c r="A16" s="82" t="s">
        <v>20</v>
      </c>
      <c r="B16" s="82"/>
      <c r="C16" s="82"/>
    </row>
    <row r="17" spans="1:3" ht="12.75">
      <c r="A17" s="82" t="s">
        <v>117</v>
      </c>
      <c r="B17" s="82"/>
      <c r="C17" s="82"/>
    </row>
    <row r="19" spans="1:3" ht="33.75" customHeight="1">
      <c r="A19" s="68" t="s">
        <v>43</v>
      </c>
      <c r="B19" s="68" t="s">
        <v>34</v>
      </c>
      <c r="C19" s="65" t="s">
        <v>5</v>
      </c>
    </row>
    <row r="20" spans="1:3" ht="11.25" customHeight="1">
      <c r="A20" s="63">
        <v>1</v>
      </c>
      <c r="B20" s="63">
        <v>2</v>
      </c>
      <c r="C20" s="63">
        <v>3</v>
      </c>
    </row>
    <row r="21" spans="1:3" ht="30" customHeight="1">
      <c r="A21" s="92" t="s">
        <v>74</v>
      </c>
      <c r="B21" s="93"/>
      <c r="C21" s="71">
        <f>-(C24+C29)</f>
        <v>-131425.90078999999</v>
      </c>
    </row>
    <row r="22" spans="1:3" ht="19.5" customHeight="1">
      <c r="A22" s="69"/>
      <c r="B22" s="64" t="s">
        <v>7</v>
      </c>
      <c r="C22" s="71">
        <v>29.8</v>
      </c>
    </row>
    <row r="23" spans="1:3" ht="19.5" customHeight="1">
      <c r="A23" s="66" t="s">
        <v>9</v>
      </c>
      <c r="B23" s="72" t="s">
        <v>8</v>
      </c>
      <c r="C23" s="71">
        <f>C24+C29</f>
        <v>131425.90078999999</v>
      </c>
    </row>
    <row r="24" spans="1:3" ht="22.5">
      <c r="A24" s="67" t="s">
        <v>10</v>
      </c>
      <c r="B24" s="72" t="s">
        <v>12</v>
      </c>
      <c r="C24" s="71">
        <f>C26</f>
        <v>0</v>
      </c>
    </row>
    <row r="25" spans="1:3" ht="30" customHeight="1">
      <c r="A25" s="66" t="s">
        <v>11</v>
      </c>
      <c r="B25" s="64" t="s">
        <v>13</v>
      </c>
      <c r="C25" s="71">
        <f>C26</f>
        <v>0</v>
      </c>
    </row>
    <row r="26" spans="1:3" ht="30" customHeight="1">
      <c r="A26" s="66" t="s">
        <v>100</v>
      </c>
      <c r="B26" s="64" t="s">
        <v>104</v>
      </c>
      <c r="C26" s="71">
        <v>0</v>
      </c>
    </row>
    <row r="27" spans="1:3" ht="30" customHeight="1">
      <c r="A27" s="66" t="s">
        <v>14</v>
      </c>
      <c r="B27" s="64" t="s">
        <v>15</v>
      </c>
      <c r="C27" s="71">
        <f>C28</f>
        <v>0</v>
      </c>
    </row>
    <row r="28" spans="1:3" ht="37.5" customHeight="1">
      <c r="A28" s="66" t="s">
        <v>101</v>
      </c>
      <c r="B28" s="64" t="s">
        <v>105</v>
      </c>
      <c r="C28" s="71">
        <v>0</v>
      </c>
    </row>
    <row r="29" spans="1:3" ht="19.5" customHeight="1">
      <c r="A29" s="67" t="s">
        <v>42</v>
      </c>
      <c r="B29" s="70" t="s">
        <v>56</v>
      </c>
      <c r="C29" s="71">
        <f>C30+C32</f>
        <v>131425.90078999999</v>
      </c>
    </row>
    <row r="30" spans="1:3" ht="19.5" customHeight="1">
      <c r="A30" s="66" t="s">
        <v>2</v>
      </c>
      <c r="B30" s="64" t="s">
        <v>1</v>
      </c>
      <c r="C30" s="71">
        <f>C31</f>
        <v>-1029171.01686</v>
      </c>
    </row>
    <row r="31" spans="1:3" ht="28.5" customHeight="1">
      <c r="A31" s="66" t="s">
        <v>102</v>
      </c>
      <c r="B31" s="64" t="s">
        <v>106</v>
      </c>
      <c r="C31" s="71">
        <f>-Лист1!C96-C26</f>
        <v>-1029171.01686</v>
      </c>
    </row>
    <row r="32" spans="1:3" ht="19.5" customHeight="1">
      <c r="A32" s="66" t="s">
        <v>3</v>
      </c>
      <c r="B32" s="64" t="s">
        <v>4</v>
      </c>
      <c r="C32" s="79">
        <f>C33</f>
        <v>1160596.91765</v>
      </c>
    </row>
    <row r="33" spans="1:3" ht="36.75" customHeight="1">
      <c r="A33" s="66" t="s">
        <v>103</v>
      </c>
      <c r="B33" s="64" t="s">
        <v>107</v>
      </c>
      <c r="C33" s="79">
        <v>1160596.91765</v>
      </c>
    </row>
  </sheetData>
  <sheetProtection/>
  <mergeCells count="15">
    <mergeCell ref="A6:C6"/>
    <mergeCell ref="A5:C5"/>
    <mergeCell ref="A4:C4"/>
    <mergeCell ref="A3:C3"/>
    <mergeCell ref="A2:C2"/>
    <mergeCell ref="A1:C1"/>
    <mergeCell ref="A21:B21"/>
    <mergeCell ref="A17:C17"/>
    <mergeCell ref="A11:C11"/>
    <mergeCell ref="A7:C7"/>
    <mergeCell ref="A8:C8"/>
    <mergeCell ref="A10:C10"/>
    <mergeCell ref="A15:C15"/>
    <mergeCell ref="A16:C16"/>
    <mergeCell ref="A9:C9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Шабалаев Игорь Викторович</cp:lastModifiedBy>
  <cp:lastPrinted>2019-12-26T06:19:24Z</cp:lastPrinted>
  <dcterms:created xsi:type="dcterms:W3CDTF">2008-10-07T12:41:14Z</dcterms:created>
  <dcterms:modified xsi:type="dcterms:W3CDTF">2019-12-26T06:19:26Z</dcterms:modified>
  <cp:category/>
  <cp:version/>
  <cp:contentType/>
  <cp:contentStatus/>
</cp:coreProperties>
</file>