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00" windowHeight="13260" activeTab="0"/>
  </bookViews>
  <sheets>
    <sheet name="отчет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Titles" localSheetId="0">'отчет'!$5:$7</definedName>
    <definedName name="_xlnm.Print_Area" localSheetId="0">'отчет'!$A$4:$E$37</definedName>
  </definedNames>
  <calcPr fullCalcOnLoad="1"/>
</workbook>
</file>

<file path=xl/sharedStrings.xml><?xml version="1.0" encoding="utf-8"?>
<sst xmlns="http://schemas.openxmlformats.org/spreadsheetml/2006/main" count="55" uniqueCount="46">
  <si>
    <t>о социально-экономическом развитии</t>
  </si>
  <si>
    <t>ПОКАЗАТЕЛИ</t>
  </si>
  <si>
    <t>1. ПРОМЫШЛЕННОСТЬ</t>
  </si>
  <si>
    <t>Производство по основным видам продукции:</t>
  </si>
  <si>
    <t>Цемент</t>
  </si>
  <si>
    <t>Пластикаты поливилхлоридные</t>
  </si>
  <si>
    <t>Обои</t>
  </si>
  <si>
    <t>- в действующих ценах</t>
  </si>
  <si>
    <t>Темп роста, %</t>
  </si>
  <si>
    <t>Единица изм.</t>
  </si>
  <si>
    <t>II.ИНВЕСТИЦИИ</t>
  </si>
  <si>
    <t>III.   Т Р У Д</t>
  </si>
  <si>
    <t>городского поселения Воскресенск</t>
  </si>
  <si>
    <t xml:space="preserve">в действующих ценах </t>
  </si>
  <si>
    <t>рублей</t>
  </si>
  <si>
    <t>Серная кислота, олеум</t>
  </si>
  <si>
    <t>Кирпич строительный</t>
  </si>
  <si>
    <t>Минеральные удобрения</t>
  </si>
  <si>
    <t>Убытки-всего</t>
  </si>
  <si>
    <t xml:space="preserve">Прибыль-всего </t>
  </si>
  <si>
    <t>Инвестиции в основной капитал по предприятиям крупного и среднего бизнеса :</t>
  </si>
  <si>
    <r>
      <t xml:space="preserve">Оборот розничной торговли </t>
    </r>
    <r>
      <rPr>
        <i/>
        <sz val="11"/>
        <rFont val="Times New Roman"/>
        <family val="1"/>
      </rPr>
      <t>(в действующих ценах каждого года)</t>
    </r>
  </si>
  <si>
    <r>
      <rPr>
        <b/>
        <sz val="11"/>
        <rFont val="Times New Roman"/>
        <family val="1"/>
      </rPr>
      <t>Оборот общественного питания</t>
    </r>
    <r>
      <rPr>
        <sz val="11"/>
        <rFont val="Times New Roman"/>
        <family val="1"/>
      </rPr>
      <t xml:space="preserve"> (в действующих ценах каждого года)</t>
    </r>
  </si>
  <si>
    <r>
      <t xml:space="preserve">Оборот оптовой торговли </t>
    </r>
    <r>
      <rPr>
        <i/>
        <sz val="11"/>
        <rFont val="Times New Roman"/>
        <family val="1"/>
      </rPr>
      <t>(в действующих ценах каждого года)</t>
    </r>
  </si>
  <si>
    <r>
      <rPr>
        <b/>
        <sz val="11"/>
        <rFont val="Times New Roman"/>
        <family val="1"/>
      </rPr>
      <t xml:space="preserve">V.  </t>
    </r>
    <r>
      <rPr>
        <b/>
        <u val="single"/>
        <sz val="11"/>
        <rFont val="Times New Roman"/>
        <family val="1"/>
      </rPr>
      <t>ПОТРЕБИТЕЛЬСКИЙ РЫНОК</t>
    </r>
    <r>
      <rPr>
        <u val="single"/>
        <sz val="11"/>
        <rFont val="Times New Roman"/>
        <family val="1"/>
      </rPr>
      <t xml:space="preserve"> (по предприятиям крупного и среднего бизнеса)</t>
    </r>
  </si>
  <si>
    <t>Статистические показатели</t>
  </si>
  <si>
    <r>
      <t>IV.  Ф И Н А Н С Ы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(по предприятиям крупного и среднего бизнеса) </t>
    </r>
  </si>
  <si>
    <t>Начальник отдела контрактной службы и экономики администрации городского поселения Воскресенск</t>
  </si>
  <si>
    <t>О.М. Ефремова</t>
  </si>
  <si>
    <t>человек</t>
  </si>
  <si>
    <t>млн. руб.</t>
  </si>
  <si>
    <t>млн.руб.</t>
  </si>
  <si>
    <t>Объем отгруженных товаров собственного производства, выполнено работ и услуг собственными силами по промышленным видам деятельности (по предприятиям крупного и среднего бизнеса)</t>
  </si>
  <si>
    <t>млн.   руб</t>
  </si>
  <si>
    <t>тыс.тн</t>
  </si>
  <si>
    <t>млн. усл. кирп</t>
  </si>
  <si>
    <t>тыс.усл.кус.</t>
  </si>
  <si>
    <t>Изделия из стекловолокна</t>
  </si>
  <si>
    <t>тыс.м3</t>
  </si>
  <si>
    <t>Среднесписочная численность работников (в том числе на предприятиях крупного и среднего бизнеса и на предприятиях с численностью до 15 человек)</t>
  </si>
  <si>
    <t>Фонд начисленной заработной платы (том числе на предприятиях крупного и среднего бизнеса и на предприятиях с численностью до 15 человек)</t>
  </si>
  <si>
    <t>Средняя заработная плата с начала года (том числе на предприятиях крупного и среднего бизнеса и на предприятиях с численностью до 15 человек)</t>
  </si>
  <si>
    <r>
      <t xml:space="preserve">Обьем платных услуг населению </t>
    </r>
    <r>
      <rPr>
        <sz val="11"/>
        <rFont val="Times New Roman"/>
        <family val="1"/>
      </rPr>
      <t>(в действующих ценах каждого года)</t>
    </r>
  </si>
  <si>
    <t xml:space="preserve">Статистические показатели о социально-экономическом развитии городского поселения Воскресенск  за 2017 год.               </t>
  </si>
  <si>
    <t xml:space="preserve"> 2017 год</t>
  </si>
  <si>
    <t>2016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</si>
</sst>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0000"/>
    <numFmt numFmtId="180" formatCode="0.000000"/>
    <numFmt numFmtId="181" formatCode="0.00000"/>
    <numFmt numFmtId="182" formatCode="0.00000000"/>
    <numFmt numFmtId="183" formatCode="0.000000000"/>
    <numFmt numFmtId="184" formatCode="#,##0.00&quot;р.&quot;"/>
    <numFmt numFmtId="185" formatCode="#,##0.0_р_."/>
    <numFmt numFmtId="186" formatCode="#,##0.00_р_."/>
    <numFmt numFmtId="187" formatCode="_-* #,##0.0_р_._-;\-* #,##0.0_р_._-;_-* &quot;-&quot;??_р_._-;_-@_-"/>
  </numFmts>
  <fonts count="5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0"/>
    </font>
    <font>
      <b/>
      <u val="single"/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9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172" fontId="11" fillId="33" borderId="0" xfId="0" applyNumberFormat="1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172" fontId="51" fillId="33" borderId="10" xfId="0" applyNumberFormat="1" applyFont="1" applyFill="1" applyBorder="1" applyAlignment="1">
      <alignment horizontal="center" vertical="center" wrapText="1"/>
    </xf>
    <xf numFmtId="186" fontId="4" fillId="33" borderId="10" xfId="0" applyNumberFormat="1" applyFont="1" applyFill="1" applyBorder="1" applyAlignment="1">
      <alignment horizontal="center" vertical="center" wrapText="1"/>
    </xf>
    <xf numFmtId="186" fontId="4" fillId="33" borderId="11" xfId="0" applyNumberFormat="1" applyFont="1" applyFill="1" applyBorder="1" applyAlignment="1">
      <alignment horizontal="center" vertical="center" wrapText="1"/>
    </xf>
    <xf numFmtId="186" fontId="52" fillId="33" borderId="10" xfId="0" applyNumberFormat="1" applyFont="1" applyFill="1" applyBorder="1" applyAlignment="1">
      <alignment horizontal="center" vertical="center" wrapText="1"/>
    </xf>
    <xf numFmtId="171" fontId="4" fillId="33" borderId="10" xfId="0" applyNumberFormat="1" applyFont="1" applyFill="1" applyBorder="1" applyAlignment="1">
      <alignment horizontal="center" vertical="center" wrapText="1"/>
    </xf>
    <xf numFmtId="171" fontId="4" fillId="33" borderId="12" xfId="0" applyNumberFormat="1" applyFont="1" applyFill="1" applyBorder="1" applyAlignment="1">
      <alignment horizontal="center" vertical="center" wrapText="1"/>
    </xf>
    <xf numFmtId="171" fontId="4" fillId="33" borderId="12" xfId="60" applyNumberFormat="1" applyFont="1" applyFill="1" applyBorder="1" applyAlignment="1">
      <alignment horizontal="center" vertical="center" wrapText="1"/>
    </xf>
    <xf numFmtId="171" fontId="4" fillId="33" borderId="10" xfId="6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101;&#1082;&#1086;&#1085;&#1086;&#1084;&#1080;&#1082;&#1080;%20&#1080;%20&#1084;&#1086;&#1073;&#1080;&#1083;&#1080;&#1079;&#1072;&#1094;&#1080;&#1080;%20&#1076;&#1086;&#1093;&#1086;&#1076;&#1086;&#1074;\&#1057;&#1077;&#1084;&#1080;&#1079;&#1086;&#1088;&#1086;&#1074;&#1072;\&#1057;&#1058;&#1040;&#1058;&#1048;&#1057;&#1058;&#1048;&#1050;&#1040;\2017%20&#1075;&#1086;&#1076;\&#1055;-1\&#1087;-1(&#1084;&#1086;&#1089;&#1086;&#1073;&#1083;&#1089;&#1090;&#1072;&#1090;)OKTMO%20(4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101;&#1082;&#1086;&#1085;&#1086;&#1084;&#1080;&#1082;&#1080;%20&#1080;%20&#1084;&#1086;&#1073;&#1080;&#1083;&#1080;&#1079;&#1072;&#1094;&#1080;&#1080;%20&#1076;&#1086;&#1093;&#1086;&#1076;&#1086;&#1074;\&#1057;&#1077;&#1084;&#1080;&#1079;&#1086;&#1088;&#1086;&#1074;&#1072;\&#1057;&#1058;&#1040;&#1058;&#1048;&#1057;&#1058;&#1048;&#1050;&#1040;\2016%20&#1043;&#1054;&#1044;\&#1055;-1\&#1087;-1(&#1088;&#1072;&#1079;&#1076;&#1077;&#1083;%205)%20&#1076;&#1077;&#1082;&#1072;&#1073;&#1088;&#1100;%20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101;&#1082;&#1086;&#1085;&#1086;&#1084;&#1080;&#1082;&#1080;%20&#1080;%20&#1084;&#1086;&#1073;&#1080;&#1083;&#1080;&#1079;&#1072;&#1094;&#1080;&#1080;%20&#1076;&#1086;&#1093;&#1086;&#1076;&#1086;&#1074;\&#1057;&#1077;&#1084;&#1080;&#1079;&#1086;&#1088;&#1086;&#1074;&#1072;\&#1057;&#1058;&#1040;&#1058;&#1048;&#1057;&#1058;&#1048;&#1050;&#1040;\2017%20&#1075;&#1086;&#1076;\&#1055;-3\&#1055;-3&#1076;&#1077;&#1082;&#1072;&#1073;&#1088;&#1100;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101;&#1082;&#1086;&#1085;&#1086;&#1084;&#1080;&#1082;&#1080;%20&#1080;%20&#1084;&#1086;&#1073;&#1080;&#1083;&#1080;&#1079;&#1072;&#1094;&#1080;&#1080;%20&#1076;&#1086;&#1093;&#1086;&#1076;&#1086;&#1074;\&#1057;&#1077;&#1084;&#1080;&#1079;&#1086;&#1088;&#1086;&#1074;&#1072;\&#1057;&#1058;&#1040;&#1058;&#1048;&#1057;&#1058;&#1048;&#1050;&#1040;\2016%20&#1043;&#1054;&#1044;\&#1055;-3&#1076;&#1077;&#1082;&#1072;&#1073;&#1088;&#1100;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101;&#1082;&#1086;&#1085;&#1086;&#1084;&#1080;&#1082;&#1080;%20&#1080;%20&#1084;&#1086;&#1073;&#1080;&#1083;&#1080;&#1079;&#1072;&#1094;&#1080;&#1080;%20&#1076;&#1086;&#1093;&#1086;&#1076;&#1086;&#1074;\&#1057;&#1077;&#1084;&#1080;&#1079;&#1086;&#1088;&#1086;&#1074;&#1072;\&#1057;&#1058;&#1040;&#1058;&#1048;&#1057;&#1058;&#1048;&#1050;&#1040;\2017%20&#1075;&#1086;&#1076;\&#1055;-2\&#1087;-2_4&#1082;&#1074;&#1072;&#1088;&#1090;&#1072;&#1083;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101;&#1082;&#1086;&#1085;&#1086;&#1084;&#1080;&#1082;&#1080;%20&#1080;%20&#1084;&#1086;&#1073;&#1080;&#1083;&#1080;&#1079;&#1072;&#1094;&#1080;&#1080;%20&#1076;&#1086;&#1093;&#1086;&#1076;&#1086;&#1074;\&#1057;&#1077;&#1084;&#1080;&#1079;&#1086;&#1088;&#1086;&#1074;&#1072;\&#1057;&#1058;&#1040;&#1058;&#1048;&#1057;&#1058;&#1048;&#1050;&#1040;\2017%20&#1075;&#1086;&#1076;\&#1055;-4\&#1087;-4(&#1052;&#1086;&#1089;&#1086;&#1073;&#1083;&#1089;&#1090;&#1072;&#1090;)&#1076;&#1077;&#1082;&#1072;&#1073;&#1088;&#1100;.xlsm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101;&#1082;&#1086;&#1085;&#1086;&#1084;&#1080;&#1082;&#1080;%20&#1080;%20&#1084;&#1086;&#1073;&#1080;&#1083;&#1080;&#1079;&#1072;&#1094;&#1080;&#1080;%20&#1076;&#1086;&#1093;&#1086;&#1076;&#1086;&#1074;\&#1057;&#1077;&#1084;&#1080;&#1079;&#1086;&#1088;&#1086;&#1074;&#1072;\&#1057;&#1058;&#1040;&#1058;&#1048;&#1057;&#1058;&#1048;&#1050;&#1040;\2016%20&#1043;&#1054;&#1044;\&#1055;-1\&#1087;-1(&#1088;&#1072;&#1079;&#1076;&#1077;&#1083;&#1099;%201-4)%20(&#1076;&#1077;&#1082;&#1072;&#1073;&#1088;&#1100;%202016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101;&#1082;&#1086;&#1085;&#1086;&#1084;&#1080;&#1082;&#1080;%20&#1080;%20&#1084;&#1086;&#1073;&#1080;&#1083;&#1080;&#1079;&#1072;&#1094;&#1080;&#1080;%20&#1076;&#1086;&#1093;&#1086;&#1076;&#1086;&#1074;\&#1057;&#1077;&#1084;&#1080;&#1079;&#1086;&#1088;&#1086;&#1074;&#1072;\&#1057;&#1058;&#1040;&#1058;&#1048;&#1057;&#1058;&#1048;&#1050;&#1040;\2017%20&#1075;&#1086;&#1076;\&#1055;-1\&#1087;-1(&#1091;&#1089;&#1083;&#1091;&#1075;&#1080;)&#1085;&#1086;&#1103;&#1073;&#1088;&#110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101;&#1082;&#1086;&#1085;&#1086;&#1084;&#1080;&#1082;&#1080;%20&#1080;%20&#1084;&#1086;&#1073;&#1080;&#1083;&#1080;&#1079;&#1072;&#1094;&#1080;&#1080;%20&#1076;&#1086;&#1093;&#1086;&#1076;&#1086;&#1074;\&#1057;&#1077;&#1084;&#1080;&#1079;&#1086;&#1088;&#1086;&#1074;&#1072;\&#1057;&#1058;&#1040;&#1058;&#1048;&#1057;&#1058;&#1048;&#1050;&#1040;\2017%20&#1075;&#1086;&#1076;\&#1055;-1\&#1087;-1(&#1091;&#1089;&#1083;&#1091;&#1075;&#1080;)&#1076;&#1077;&#1082;&#1072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рузка данных"/>
      <sheetName val="OKPO"/>
      <sheetName val="OKVED"/>
      <sheetName val="OKTMO"/>
      <sheetName val="Прочее"/>
      <sheetName val="Пакетная обработка"/>
      <sheetName val="Стр_01_мес"/>
      <sheetName val="Стр_02_мес"/>
      <sheetName val="Стр_03-05_кварт"/>
      <sheetName val="Стр_90_кварт"/>
      <sheetName val="Стр_06_мес"/>
      <sheetName val="Стр_07_мес"/>
      <sheetName val="Стр_08_мес"/>
      <sheetName val="Стр_09_мес"/>
      <sheetName val="Стр_10_мес"/>
      <sheetName val="Стр_11_мес"/>
      <sheetName val="Стр_12_мес"/>
      <sheetName val="Стр_13-20_мес"/>
      <sheetName val="Стр_21_мес"/>
      <sheetName val="Стр_22_мес"/>
      <sheetName val="Стр_23_мес"/>
      <sheetName val="Стр_24_мес"/>
      <sheetName val="Стр_25_мес"/>
      <sheetName val="Стр_26_мес"/>
      <sheetName val="Стр_27_мес"/>
      <sheetName val="Стр_28_мес(неисп)"/>
      <sheetName val="Стр_29_мес"/>
      <sheetName val="Стр_30_мес"/>
      <sheetName val="Стр_31_мес"/>
      <sheetName val="Стр_32_мес"/>
      <sheetName val="Стр_50_1_мес"/>
      <sheetName val="Стр_50_2_мес"/>
      <sheetName val="Стр_70_мес"/>
      <sheetName val="Стр_80_мес"/>
    </sheetNames>
    <sheetDataSet>
      <sheetData sheetId="6">
        <row r="62">
          <cell r="L62">
            <v>42192436.300000004</v>
          </cell>
          <cell r="N62">
            <v>41032123.99999999</v>
          </cell>
        </row>
      </sheetData>
      <sheetData sheetId="19">
        <row r="61">
          <cell r="L61">
            <v>8103213.000000002</v>
          </cell>
          <cell r="N61">
            <v>7510769.3</v>
          </cell>
        </row>
      </sheetData>
      <sheetData sheetId="23">
        <row r="59">
          <cell r="L59">
            <v>11562359.8</v>
          </cell>
          <cell r="N59">
            <v>10575454.200000001</v>
          </cell>
        </row>
      </sheetData>
      <sheetData sheetId="24">
        <row r="59">
          <cell r="L59">
            <v>81852.40000000001</v>
          </cell>
          <cell r="N59">
            <v>74569.1</v>
          </cell>
        </row>
      </sheetData>
      <sheetData sheetId="30">
        <row r="129">
          <cell r="J129">
            <v>18736</v>
          </cell>
        </row>
        <row r="131">
          <cell r="J131">
            <v>429.49</v>
          </cell>
        </row>
        <row r="134">
          <cell r="J134">
            <v>47.48</v>
          </cell>
        </row>
        <row r="137">
          <cell r="J137">
            <v>160.85</v>
          </cell>
        </row>
        <row r="143">
          <cell r="J143">
            <v>122.15</v>
          </cell>
        </row>
        <row r="158">
          <cell r="J158">
            <v>47879</v>
          </cell>
        </row>
        <row r="165">
          <cell r="J165">
            <v>249</v>
          </cell>
        </row>
        <row r="170">
          <cell r="J170">
            <v>0</v>
          </cell>
        </row>
        <row r="176">
          <cell r="J176">
            <v>27.51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рузка данных"/>
      <sheetName val="OKPO"/>
      <sheetName val="OKVED"/>
      <sheetName val="OKTMO"/>
      <sheetName val="Прочее"/>
      <sheetName val="Стр_50_1_мес"/>
      <sheetName val="Стр_50_2_мес"/>
      <sheetName val="Стр_70_мес"/>
      <sheetName val="Стр_80_мес"/>
    </sheetNames>
    <sheetDataSet>
      <sheetData sheetId="5">
        <row r="96">
          <cell r="J96">
            <v>20061</v>
          </cell>
        </row>
        <row r="113">
          <cell r="J113">
            <v>411.01</v>
          </cell>
        </row>
        <row r="116">
          <cell r="J116">
            <v>44.99</v>
          </cell>
        </row>
        <row r="119">
          <cell r="J119">
            <v>149.33</v>
          </cell>
        </row>
        <row r="128">
          <cell r="J128">
            <v>77.94</v>
          </cell>
        </row>
        <row r="152">
          <cell r="J152">
            <v>52019</v>
          </cell>
        </row>
        <row r="162">
          <cell r="J162">
            <v>1927</v>
          </cell>
        </row>
        <row r="164">
          <cell r="J164">
            <v>2.3</v>
          </cell>
        </row>
        <row r="167">
          <cell r="J167">
            <v>61.331</v>
          </cell>
        </row>
        <row r="173">
          <cell r="J173">
            <v>24.65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рузка данных"/>
      <sheetName val="OKPO"/>
      <sheetName val="OKVED"/>
      <sheetName val="OKTMO"/>
      <sheetName val="Прочее"/>
      <sheetName val="Пакетная обработка"/>
      <sheetName val="Стр_01-02_мес"/>
      <sheetName val="Стр_03_05-07_12_мес"/>
      <sheetName val="Стр_08-11_кварт(неисп)"/>
      <sheetName val="Стр_13_25_мес"/>
      <sheetName val="Стр_15-20_мес"/>
      <sheetName val="Стр_21-24_кварт(неисп)"/>
      <sheetName val="Стр_26-27_мес"/>
      <sheetName val="Стр_30-32_кварт"/>
      <sheetName val="Стр_33-35_кварт"/>
      <sheetName val="Стр_36_год(неисп)"/>
      <sheetName val="Стр_36-38_кварт"/>
      <sheetName val="Стр_39-41_кварт"/>
      <sheetName val="Стр_42_48-50_кварт"/>
      <sheetName val="Стр_43-47_кварт"/>
      <sheetName val="Стр_501_год"/>
      <sheetName val="Стр_51_кварт"/>
      <sheetName val="Стр_52_кварт"/>
      <sheetName val="Стр_53_кварт"/>
      <sheetName val="Стр_54_кварт"/>
      <sheetName val="Стр_55_кварт"/>
      <sheetName val="Стр_56_кварт"/>
      <sheetName val="Стр_57_кварт"/>
      <sheetName val="Стр_58_кварт"/>
      <sheetName val="Стр_59_кварт"/>
      <sheetName val="Стр_60_кварт"/>
      <sheetName val="Стр_61_кварт"/>
      <sheetName val="Стр_62_кварт"/>
      <sheetName val="Стр_63_кварт"/>
    </sheetNames>
    <sheetDataSet>
      <sheetData sheetId="6">
        <row r="59">
          <cell r="J59">
            <v>2591561</v>
          </cell>
          <cell r="K59">
            <v>-663419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рузка данных"/>
      <sheetName val="OKPO"/>
      <sheetName val="OKVED"/>
      <sheetName val="OKTMO"/>
      <sheetName val="Прочее"/>
      <sheetName val="Пакетная обработка"/>
      <sheetName val="Стр_01-02_мес"/>
      <sheetName val="Стр_03_05-07_12_29_мес"/>
      <sheetName val="Стр_08-11_кварт(неисп)"/>
      <sheetName val="Стр_13_25_28_мес"/>
      <sheetName val="Стр_15-20_мес"/>
      <sheetName val="Стр_21-24_кварт(неисп)"/>
      <sheetName val="Стр_26-27_мес"/>
      <sheetName val="Стр_30-32_кварт"/>
      <sheetName val="Стр_33-35_кварт"/>
      <sheetName val="Стр_36_год(неисп)"/>
      <sheetName val="Стр_36-38_кварт"/>
      <sheetName val="Стр_39-41_кварт"/>
      <sheetName val="Стр_42_48-50_кварт"/>
      <sheetName val="Стр_43-47_кварт"/>
      <sheetName val="Стр_501_год"/>
      <sheetName val="Стр_51_кварт"/>
      <sheetName val="Стр_52_кварт"/>
      <sheetName val="Стр_53_кварт"/>
      <sheetName val="Стр_54_кварт"/>
      <sheetName val="Стр_55_кварт"/>
      <sheetName val="Стр_56_кварт"/>
      <sheetName val="Стр_57_кварт"/>
      <sheetName val="Стр_58_кварт"/>
      <sheetName val="Стр_59_кварт"/>
      <sheetName val="Стр_60_кварт"/>
      <sheetName val="Стр_61_кварт"/>
      <sheetName val="Стр_62_кварт"/>
      <sheetName val="Стр_63_кварт"/>
    </sheetNames>
    <sheetDataSet>
      <sheetData sheetId="6">
        <row r="71">
          <cell r="J71">
            <v>1596531</v>
          </cell>
          <cell r="K71">
            <v>-903155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грузка данных"/>
      <sheetName val="OKPO"/>
      <sheetName val="OKVED"/>
      <sheetName val="OKTMO"/>
      <sheetName val="Прочее"/>
      <sheetName val="Пакетная обработка"/>
      <sheetName val="Стр_01-02_кварт"/>
      <sheetName val="Стр_03-04_кварт"/>
      <sheetName val="Стр_05-06_кварт"/>
      <sheetName val="Стр_07-08_кварт"/>
      <sheetName val="Стр_09_14_кварт"/>
      <sheetName val="Стр_10-13_кварт"/>
      <sheetName val="Стр_15-16_кварт"/>
      <sheetName val="Стр_20-24_кварт"/>
      <sheetName val="Стр_17-19_кварт"/>
      <sheetName val="Стр_31-34_кварт"/>
      <sheetName val="Стр_35-36_41-43_кварт"/>
      <sheetName val="Стр_37-40_кварт"/>
      <sheetName val="Стр_44_кварт"/>
    </sheetNames>
    <sheetDataSet>
      <sheetData sheetId="6">
        <row r="63">
          <cell r="J63">
            <v>3214049</v>
          </cell>
          <cell r="L63">
            <v>3138936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агрузка данных"/>
      <sheetName val="OKPO"/>
      <sheetName val="OKVED"/>
      <sheetName val="OKTMO"/>
      <sheetName val="Прочее"/>
      <sheetName val="Пакетная обработка"/>
      <sheetName val="Стр_01_Гр_1_мес"/>
      <sheetName val="Стр_01_Гр_7_мес"/>
      <sheetName val="Стр_01_4030_мес"/>
      <sheetName val="Стр_01_Гр_2_мес"/>
      <sheetName val="Стр_01_Гр_8_мес"/>
      <sheetName val="Стр_01_4031_мес"/>
      <sheetName val="Стр_01_Гр_3_мес"/>
      <sheetName val="Стр_01_Гр_9_мес"/>
      <sheetName val="Стр_01_4032_мес"/>
      <sheetName val="Стр_01_Гр_4_мес"/>
      <sheetName val="Стр_01_Гр_10_мес"/>
      <sheetName val="Стр_01_4033_мес"/>
      <sheetName val="Стр_02_Гр_1_2_7_8_мес"/>
      <sheetName val="Стр_02_Гр_3_4_9_10_мес"/>
      <sheetName val="Стр_01_Гр_5_6_11_кварт"/>
      <sheetName val="Стр_02_Гр_5_6_11_кварт"/>
      <sheetName val="Стр_12-18_год(неисп)"/>
    </sheetNames>
    <sheetDataSet>
      <sheetData sheetId="6">
        <row r="62">
          <cell r="M62">
            <v>18488.816666666673</v>
          </cell>
        </row>
      </sheetData>
      <sheetData sheetId="7">
        <row r="62">
          <cell r="M62">
            <v>8593974.9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Загрузка данных"/>
      <sheetName val="OKPO"/>
      <sheetName val="OKVED"/>
      <sheetName val="OKTMO"/>
      <sheetName val="Прочее"/>
      <sheetName val="Стр_01_мес"/>
      <sheetName val="Стр_02_мес"/>
      <sheetName val="Стр_03-05_кварт"/>
      <sheetName val="Стр_06_мес"/>
      <sheetName val="Стр_07_мес"/>
      <sheetName val="Стр_08_мес"/>
      <sheetName val="Стр_09_мес"/>
      <sheetName val="Стр_10_мес"/>
      <sheetName val="Стр_11_мес"/>
      <sheetName val="Стр_12_мес"/>
      <sheetName val="Стр_13-20_мес"/>
      <sheetName val="Стр_21_мес"/>
      <sheetName val="Стр_22_мес"/>
      <sheetName val="Стр_23_мес"/>
      <sheetName val="Стр_24_мес"/>
      <sheetName val="Стр_25_мес"/>
      <sheetName val="Стр_26_мес"/>
      <sheetName val="Стр_27_мес"/>
      <sheetName val="Стр_28_мес"/>
      <sheetName val="Стр_29_мес"/>
      <sheetName val="Стр_30_мес"/>
      <sheetName val="Стр_31_мес"/>
      <sheetName val="Стр_32_мес"/>
    </sheetNames>
    <sheetDataSet>
      <sheetData sheetId="23">
        <row r="55">
          <cell r="L55">
            <v>2907515.5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Загрузка данных"/>
      <sheetName val="OKPO"/>
      <sheetName val="OKVED"/>
      <sheetName val="OKTMO"/>
      <sheetName val="Прочее"/>
      <sheetName val="Стр_01-30_мес"/>
    </sheetNames>
    <sheetDataSet>
      <sheetData sheetId="5">
        <row r="155">
          <cell r="L155">
            <v>496348.20000000007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Загрузка данных"/>
      <sheetName val="OKPO"/>
      <sheetName val="OKVED"/>
      <sheetName val="OKTMO"/>
      <sheetName val="Прочее"/>
      <sheetName val="Стр_01-30_мес"/>
    </sheetNames>
    <sheetDataSet>
      <sheetData sheetId="5">
        <row r="155">
          <cell r="J155">
            <v>246087.59999999995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130" zoomScaleNormal="130" zoomScaleSheetLayoutView="130" workbookViewId="0" topLeftCell="A4">
      <pane ySplit="4" topLeftCell="A32" activePane="bottomLeft" state="frozen"/>
      <selection pane="topLeft" activeCell="A4" sqref="A4"/>
      <selection pane="bottomLeft" activeCell="J4" sqref="J1:J16384"/>
    </sheetView>
  </sheetViews>
  <sheetFormatPr defaultColWidth="8.875" defaultRowHeight="12.75"/>
  <cols>
    <col min="1" max="1" width="37.00390625" style="15" customWidth="1"/>
    <col min="2" max="2" width="16.375" style="15" customWidth="1"/>
    <col min="3" max="3" width="15.875" style="15" customWidth="1"/>
    <col min="4" max="4" width="14.00390625" style="15" customWidth="1"/>
    <col min="5" max="5" width="13.375" style="15" customWidth="1"/>
    <col min="6" max="6" width="7.25390625" style="4" customWidth="1"/>
    <col min="7" max="7" width="7.75390625" style="4" customWidth="1"/>
    <col min="8" max="9" width="6.75390625" style="4" customWidth="1"/>
    <col min="10" max="10" width="0" style="4" hidden="1" customWidth="1"/>
    <col min="11" max="11" width="9.625" style="4" bestFit="1" customWidth="1"/>
    <col min="12" max="16384" width="8.875" style="4" customWidth="1"/>
  </cols>
  <sheetData>
    <row r="1" spans="1:9" ht="15.75">
      <c r="A1" s="41" t="s">
        <v>25</v>
      </c>
      <c r="B1" s="41"/>
      <c r="C1" s="41"/>
      <c r="D1" s="41"/>
      <c r="E1" s="41"/>
      <c r="F1" s="1"/>
      <c r="G1" s="3"/>
      <c r="H1" s="3"/>
      <c r="I1" s="3"/>
    </row>
    <row r="2" spans="1:9" ht="15">
      <c r="A2" s="42" t="s">
        <v>0</v>
      </c>
      <c r="B2" s="42"/>
      <c r="C2" s="42"/>
      <c r="D2" s="42"/>
      <c r="E2" s="42"/>
      <c r="F2" s="2"/>
      <c r="G2" s="3"/>
      <c r="H2" s="3"/>
      <c r="I2" s="3"/>
    </row>
    <row r="3" spans="1:9" ht="15">
      <c r="A3" s="42" t="s">
        <v>12</v>
      </c>
      <c r="B3" s="42"/>
      <c r="C3" s="42"/>
      <c r="D3" s="42"/>
      <c r="E3" s="42"/>
      <c r="F3" s="2"/>
      <c r="G3" s="3"/>
      <c r="H3" s="3"/>
      <c r="I3" s="3"/>
    </row>
    <row r="4" spans="1:9" ht="59.25" customHeight="1">
      <c r="A4" s="46" t="s">
        <v>43</v>
      </c>
      <c r="B4" s="46"/>
      <c r="C4" s="46"/>
      <c r="D4" s="46"/>
      <c r="E4" s="46"/>
      <c r="F4" s="5"/>
      <c r="G4" s="3"/>
      <c r="H4" s="3"/>
      <c r="I4" s="3"/>
    </row>
    <row r="5" spans="1:8" ht="22.5" customHeight="1">
      <c r="A5" s="43" t="s">
        <v>1</v>
      </c>
      <c r="B5" s="43" t="s">
        <v>9</v>
      </c>
      <c r="C5" s="44" t="s">
        <v>44</v>
      </c>
      <c r="D5" s="44" t="s">
        <v>45</v>
      </c>
      <c r="E5" s="43" t="s">
        <v>8</v>
      </c>
      <c r="F5" s="3"/>
      <c r="G5" s="3"/>
      <c r="H5" s="3"/>
    </row>
    <row r="6" spans="1:9" ht="32.25" customHeight="1">
      <c r="A6" s="43"/>
      <c r="B6" s="43"/>
      <c r="C6" s="45"/>
      <c r="D6" s="45"/>
      <c r="E6" s="43"/>
      <c r="F6" s="3"/>
      <c r="G6" s="3"/>
      <c r="H6" s="3"/>
      <c r="I6" s="3"/>
    </row>
    <row r="7" spans="1:9" ht="15">
      <c r="A7" s="9">
        <v>1</v>
      </c>
      <c r="B7" s="9">
        <v>2</v>
      </c>
      <c r="C7" s="10"/>
      <c r="D7" s="10"/>
      <c r="E7" s="11">
        <v>5</v>
      </c>
      <c r="F7" s="3"/>
      <c r="G7" s="3"/>
      <c r="H7" s="3"/>
      <c r="I7" s="3"/>
    </row>
    <row r="8" spans="1:9" ht="14.25">
      <c r="A8" s="31" t="s">
        <v>2</v>
      </c>
      <c r="B8" s="32"/>
      <c r="C8" s="32"/>
      <c r="D8" s="32"/>
      <c r="E8" s="33"/>
      <c r="F8" s="3"/>
      <c r="G8" s="3"/>
      <c r="H8" s="3"/>
      <c r="I8" s="3"/>
    </row>
    <row r="9" spans="1:9" ht="99.75" customHeight="1">
      <c r="A9" s="12" t="s">
        <v>32</v>
      </c>
      <c r="B9" s="11"/>
      <c r="C9" s="11"/>
      <c r="D9" s="11"/>
      <c r="E9" s="11"/>
      <c r="F9" s="3"/>
      <c r="G9" s="6"/>
      <c r="H9" s="3"/>
      <c r="I9" s="3"/>
    </row>
    <row r="10" spans="1:9" ht="30.75" customHeight="1">
      <c r="A10" s="13" t="s">
        <v>13</v>
      </c>
      <c r="B10" s="9" t="s">
        <v>33</v>
      </c>
      <c r="C10" s="22">
        <f>'[1]Стр_01_мес'!$L$62/1000</f>
        <v>42192.4363</v>
      </c>
      <c r="D10" s="22">
        <f>'[1]Стр_01_мес'!$N$62/1000</f>
        <v>41032.123999999996</v>
      </c>
      <c r="E10" s="21">
        <f>C10/D10*100</f>
        <v>102.82781437295326</v>
      </c>
      <c r="F10" s="3"/>
      <c r="G10" s="3"/>
      <c r="H10" s="3"/>
      <c r="I10" s="3"/>
    </row>
    <row r="11" spans="1:9" ht="35.25" customHeight="1">
      <c r="A11" s="14" t="s">
        <v>3</v>
      </c>
      <c r="B11" s="9"/>
      <c r="C11" s="19"/>
      <c r="D11" s="19"/>
      <c r="E11" s="20"/>
      <c r="F11" s="3"/>
      <c r="G11" s="3"/>
      <c r="H11" s="3"/>
      <c r="I11" s="3"/>
    </row>
    <row r="12" spans="1:9" ht="15">
      <c r="A12" s="13" t="s">
        <v>17</v>
      </c>
      <c r="B12" s="9" t="s">
        <v>34</v>
      </c>
      <c r="C12" s="21">
        <f>'[1]Стр_50_1_мес'!$J$134+'[1]Стр_50_1_мес'!$J$143+'[1]Стр_50_1_мес'!$J$137</f>
        <v>330.48</v>
      </c>
      <c r="D12" s="21">
        <f>'[2]Стр_50_1_мес'!$J$116+'[2]Стр_50_1_мес'!$J$119+'[2]Стр_50_1_мес'!$J$128</f>
        <v>272.26</v>
      </c>
      <c r="E12" s="21">
        <f>C12/D12*100</f>
        <v>121.3839712039962</v>
      </c>
      <c r="F12" s="3"/>
      <c r="G12" s="3"/>
      <c r="H12" s="3"/>
      <c r="I12" s="3"/>
    </row>
    <row r="13" spans="1:9" ht="15">
      <c r="A13" s="13" t="s">
        <v>15</v>
      </c>
      <c r="B13" s="9" t="s">
        <v>34</v>
      </c>
      <c r="C13" s="21">
        <f>'[1]Стр_50_1_мес'!$J$131</f>
        <v>429.49</v>
      </c>
      <c r="D13" s="21">
        <f>'[2]Стр_50_1_мес'!$J$113</f>
        <v>411.01</v>
      </c>
      <c r="E13" s="21">
        <f aca="true" t="shared" si="0" ref="E13:E18">C13/D13*100</f>
        <v>104.49624096737307</v>
      </c>
      <c r="F13" s="3"/>
      <c r="G13" s="3"/>
      <c r="H13" s="3"/>
      <c r="I13" s="3"/>
    </row>
    <row r="14" spans="1:9" ht="15">
      <c r="A14" s="13" t="s">
        <v>4</v>
      </c>
      <c r="B14" s="9" t="s">
        <v>34</v>
      </c>
      <c r="C14" s="21">
        <f>'[1]Стр_50_1_мес'!$J$170</f>
        <v>0</v>
      </c>
      <c r="D14" s="21">
        <f>'[2]Стр_50_1_мес'!$J$167</f>
        <v>61.331</v>
      </c>
      <c r="E14" s="21">
        <f t="shared" si="0"/>
        <v>0</v>
      </c>
      <c r="F14" s="3"/>
      <c r="G14" s="3"/>
      <c r="H14" s="3"/>
      <c r="I14" s="3"/>
    </row>
    <row r="15" spans="1:9" ht="15">
      <c r="A15" s="13" t="s">
        <v>16</v>
      </c>
      <c r="B15" s="9" t="s">
        <v>35</v>
      </c>
      <c r="C15" s="21">
        <f>'[1]Стр_50_1_мес'!$J$176</f>
        <v>27.51</v>
      </c>
      <c r="D15" s="21">
        <f>'[2]Стр_50_1_мес'!$J$164+'[2]Стр_50_1_мес'!$J$173</f>
        <v>26.95</v>
      </c>
      <c r="E15" s="21">
        <f>C15/D15*100</f>
        <v>102.07792207792208</v>
      </c>
      <c r="F15" s="3"/>
      <c r="G15" s="3"/>
      <c r="H15" s="3"/>
      <c r="I15" s="3"/>
    </row>
    <row r="16" spans="1:5" ht="18.75" customHeight="1">
      <c r="A16" s="13" t="s">
        <v>5</v>
      </c>
      <c r="B16" s="9" t="s">
        <v>34</v>
      </c>
      <c r="C16" s="21">
        <f>'[1]Стр_50_1_мес'!$J$158/1000</f>
        <v>47.879</v>
      </c>
      <c r="D16" s="21">
        <f>'[2]Стр_50_1_мес'!$J$152/1000</f>
        <v>52.019</v>
      </c>
      <c r="E16" s="21">
        <f t="shared" si="0"/>
        <v>92.0413694996059</v>
      </c>
    </row>
    <row r="17" spans="1:5" ht="15">
      <c r="A17" s="13" t="s">
        <v>37</v>
      </c>
      <c r="B17" s="9" t="s">
        <v>38</v>
      </c>
      <c r="C17" s="21">
        <f>'[1]Стр_50_1_мес'!$J$165</f>
        <v>249</v>
      </c>
      <c r="D17" s="21">
        <f>'[2]Стр_50_1_мес'!$J$162</f>
        <v>1927</v>
      </c>
      <c r="E17" s="21">
        <f t="shared" si="0"/>
        <v>12.921639854696421</v>
      </c>
    </row>
    <row r="18" spans="1:5" ht="15">
      <c r="A18" s="13" t="s">
        <v>6</v>
      </c>
      <c r="B18" s="9" t="s">
        <v>36</v>
      </c>
      <c r="C18" s="21">
        <f>'[1]Стр_50_1_мес'!$J$129</f>
        <v>18736</v>
      </c>
      <c r="D18" s="21">
        <f>'[2]Стр_50_1_мес'!$J$96</f>
        <v>20061</v>
      </c>
      <c r="E18" s="21">
        <f t="shared" si="0"/>
        <v>93.39514480833458</v>
      </c>
    </row>
    <row r="19" spans="1:5" ht="18" customHeight="1">
      <c r="A19" s="30" t="s">
        <v>10</v>
      </c>
      <c r="B19" s="30"/>
      <c r="C19" s="30"/>
      <c r="D19" s="30"/>
      <c r="E19" s="30"/>
    </row>
    <row r="20" spans="1:5" ht="15" customHeight="1">
      <c r="A20" s="9"/>
      <c r="B20" s="9"/>
      <c r="C20" s="18"/>
      <c r="D20" s="18"/>
      <c r="E20" s="11"/>
    </row>
    <row r="21" spans="1:5" ht="45">
      <c r="A21" s="13" t="s">
        <v>20</v>
      </c>
      <c r="B21" s="9"/>
      <c r="C21" s="11"/>
      <c r="D21" s="11"/>
      <c r="E21" s="11"/>
    </row>
    <row r="22" spans="1:5" ht="15">
      <c r="A22" s="13" t="s">
        <v>7</v>
      </c>
      <c r="B22" s="9" t="s">
        <v>31</v>
      </c>
      <c r="C22" s="21">
        <f>'[5]Стр_01-02_кварт'!$J$63/1000</f>
        <v>3214.049</v>
      </c>
      <c r="D22" s="21">
        <f>'[5]Стр_01-02_кварт'!$L$63/1000</f>
        <v>3138.936</v>
      </c>
      <c r="E22" s="21">
        <f>C22/D22*100</f>
        <v>102.39294461562771</v>
      </c>
    </row>
    <row r="23" spans="1:5" ht="17.25" customHeight="1">
      <c r="A23" s="37" t="s">
        <v>11</v>
      </c>
      <c r="B23" s="38"/>
      <c r="C23" s="38"/>
      <c r="D23" s="38"/>
      <c r="E23" s="39"/>
    </row>
    <row r="24" spans="1:5" s="15" customFormat="1" ht="75">
      <c r="A24" s="13" t="s">
        <v>39</v>
      </c>
      <c r="B24" s="9" t="s">
        <v>29</v>
      </c>
      <c r="C24" s="26">
        <f>'[6]Стр_01_Гр_1_мес'!$M$62+274.9-13.4-5</f>
        <v>18745.316666666673</v>
      </c>
      <c r="D24" s="26">
        <f>'[6]Стр_01_Гр_1_мес'!$M$62+326.5-20</f>
        <v>18795.316666666673</v>
      </c>
      <c r="E24" s="24">
        <f>C24/D24*100</f>
        <v>99.7339762830989</v>
      </c>
    </row>
    <row r="25" spans="1:5" s="15" customFormat="1" ht="60">
      <c r="A25" s="13" t="s">
        <v>40</v>
      </c>
      <c r="B25" s="9" t="s">
        <v>30</v>
      </c>
      <c r="C25" s="27">
        <f>('[6]Стр_01_Гр_7_мес'!$M$62+101432.8-1821-2358.3)/1000</f>
        <v>8691.2284</v>
      </c>
      <c r="D25" s="27">
        <f>('[6]Стр_01_Гр_7_мес'!$M$62+120928.5-2228-2340)/1000</f>
        <v>8710.3354</v>
      </c>
      <c r="E25" s="24">
        <f>C25/D25*100</f>
        <v>99.78063990509482</v>
      </c>
    </row>
    <row r="26" spans="1:5" s="15" customFormat="1" ht="75">
      <c r="A26" s="16" t="s">
        <v>41</v>
      </c>
      <c r="B26" s="9" t="s">
        <v>14</v>
      </c>
      <c r="C26" s="25">
        <f>C25/C24/12*1000000</f>
        <v>38637.33252483508</v>
      </c>
      <c r="D26" s="25">
        <f>D25/D24/12*1000000</f>
        <v>38619.26330938823</v>
      </c>
      <c r="E26" s="24">
        <f>C26/D26*100</f>
        <v>100.04678808941043</v>
      </c>
    </row>
    <row r="27" spans="1:6" ht="29.25" customHeight="1">
      <c r="A27" s="30" t="s">
        <v>26</v>
      </c>
      <c r="B27" s="30"/>
      <c r="C27" s="30"/>
      <c r="D27" s="30"/>
      <c r="E27" s="30"/>
      <c r="F27" s="7"/>
    </row>
    <row r="28" spans="1:11" s="15" customFormat="1" ht="30.75" customHeight="1">
      <c r="A28" s="13" t="s">
        <v>19</v>
      </c>
      <c r="B28" s="9" t="s">
        <v>31</v>
      </c>
      <c r="C28" s="21">
        <f>'[3]Стр_01-02_мес'!$J$59/1000</f>
        <v>2591.561</v>
      </c>
      <c r="D28" s="21">
        <f>'[4]Стр_01-02_мес'!$J$71/1000</f>
        <v>1596.531</v>
      </c>
      <c r="E28" s="21">
        <f>C28/D28*100</f>
        <v>162.3245023115743</v>
      </c>
      <c r="K28" s="17"/>
    </row>
    <row r="29" spans="1:5" s="15" customFormat="1" ht="23.25" customHeight="1">
      <c r="A29" s="13" t="s">
        <v>18</v>
      </c>
      <c r="B29" s="9" t="s">
        <v>31</v>
      </c>
      <c r="C29" s="21">
        <f>'[3]Стр_01-02_мес'!$K$59/1000</f>
        <v>-663.419</v>
      </c>
      <c r="D29" s="21">
        <f>'[4]Стр_01-02_мес'!$K$71/1000</f>
        <v>-903.155</v>
      </c>
      <c r="E29" s="21">
        <f>C29/D29*100</f>
        <v>73.45571911798086</v>
      </c>
    </row>
    <row r="30" spans="1:5" ht="15">
      <c r="A30" s="34" t="s">
        <v>24</v>
      </c>
      <c r="B30" s="35"/>
      <c r="C30" s="35"/>
      <c r="D30" s="35"/>
      <c r="E30" s="36"/>
    </row>
    <row r="31" spans="1:5" ht="50.25" customHeight="1">
      <c r="A31" s="14" t="s">
        <v>21</v>
      </c>
      <c r="B31" s="9" t="s">
        <v>31</v>
      </c>
      <c r="C31" s="21">
        <f>'[1]Стр_22_мес'!$L$61/1000</f>
        <v>8103.213000000002</v>
      </c>
      <c r="D31" s="21">
        <f>'[1]Стр_22_мес'!$N$61/1000</f>
        <v>7510.7693</v>
      </c>
      <c r="E31" s="21">
        <f>C31/D31*100</f>
        <v>107.88792301209413</v>
      </c>
    </row>
    <row r="32" spans="1:5" ht="36" customHeight="1">
      <c r="A32" s="14" t="s">
        <v>23</v>
      </c>
      <c r="B32" s="9" t="s">
        <v>31</v>
      </c>
      <c r="C32" s="21">
        <f>'[1]Стр_26_мес'!$L$59/1000</f>
        <v>11562.3598</v>
      </c>
      <c r="D32" s="21">
        <f>'[1]Стр_26_мес'!$N$59/1000</f>
        <v>10575.454200000002</v>
      </c>
      <c r="E32" s="21">
        <f>C32/D32*100</f>
        <v>109.33203984751782</v>
      </c>
    </row>
    <row r="33" spans="1:10" ht="42" customHeight="1">
      <c r="A33" s="13" t="s">
        <v>22</v>
      </c>
      <c r="B33" s="9" t="s">
        <v>31</v>
      </c>
      <c r="C33" s="21">
        <f>'[1]Стр_27_мес'!$L$59/1000</f>
        <v>81.8524</v>
      </c>
      <c r="D33" s="21">
        <f>'[1]Стр_27_мес'!$N$59/1000</f>
        <v>74.5691</v>
      </c>
      <c r="E33" s="21">
        <f>C33/D33*100</f>
        <v>109.76718238519707</v>
      </c>
      <c r="F33" s="8"/>
      <c r="J33" s="4">
        <v>2131.35</v>
      </c>
    </row>
    <row r="34" spans="1:6" ht="36" customHeight="1">
      <c r="A34" s="14" t="s">
        <v>42</v>
      </c>
      <c r="B34" s="9" t="s">
        <v>31</v>
      </c>
      <c r="C34" s="21">
        <f>('[8]Стр_01-30_мес'!$L$155+'[9]Стр_01-30_мес'!$J$155)/1000+J33</f>
        <v>2873.7858</v>
      </c>
      <c r="D34" s="21">
        <f>'[7]Стр_28_мес'!$L$55/1000</f>
        <v>2907.5155</v>
      </c>
      <c r="E34" s="23">
        <f>C34/D34*100</f>
        <v>98.83991332118435</v>
      </c>
      <c r="F34" s="8"/>
    </row>
    <row r="35" spans="1:5" ht="56.25" customHeight="1" hidden="1">
      <c r="A35" s="28" t="s">
        <v>27</v>
      </c>
      <c r="B35" s="29"/>
      <c r="C35" s="29"/>
      <c r="D35" s="40" t="s">
        <v>28</v>
      </c>
      <c r="E35" s="40"/>
    </row>
    <row r="37" ht="12.75" customHeight="1"/>
  </sheetData>
  <sheetProtection/>
  <mergeCells count="16">
    <mergeCell ref="A1:E1"/>
    <mergeCell ref="A2:E2"/>
    <mergeCell ref="A5:A6"/>
    <mergeCell ref="B5:B6"/>
    <mergeCell ref="A3:E3"/>
    <mergeCell ref="C5:C6"/>
    <mergeCell ref="A4:E4"/>
    <mergeCell ref="D5:D6"/>
    <mergeCell ref="E5:E6"/>
    <mergeCell ref="A35:C35"/>
    <mergeCell ref="A27:E27"/>
    <mergeCell ref="A8:E8"/>
    <mergeCell ref="A30:E30"/>
    <mergeCell ref="A19:E19"/>
    <mergeCell ref="A23:E23"/>
    <mergeCell ref="D35:E35"/>
  </mergeCells>
  <printOptions/>
  <pageMargins left="0.7874015748031497" right="0.2755905511811024" top="0.31496062992125984" bottom="0.5905511811023623" header="0.1968503937007874" footer="0.5118110236220472"/>
  <pageSetup horizontalDpi="600" verticalDpi="600" orientation="portrait" paperSize="9" scale="74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Гаранкина Анастасия Сергеевна</cp:lastModifiedBy>
  <cp:lastPrinted>2018-02-28T11:35:58Z</cp:lastPrinted>
  <dcterms:created xsi:type="dcterms:W3CDTF">2006-08-01T06:06:00Z</dcterms:created>
  <dcterms:modified xsi:type="dcterms:W3CDTF">2018-04-09T09:40:45Z</dcterms:modified>
  <cp:category/>
  <cp:version/>
  <cp:contentType/>
  <cp:contentStatus/>
</cp:coreProperties>
</file>