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nikovaea.OMSU\Documents\"/>
    </mc:Choice>
  </mc:AlternateContent>
  <bookViews>
    <workbookView xWindow="0" yWindow="0" windowWidth="28800" windowHeight="11835" tabRatio="730" firstSheet="4" activeTab="8"/>
  </bookViews>
  <sheets>
    <sheet name="с лифтом и мусоропроводом" sheetId="1" r:id="rId1"/>
    <sheet name="с лифтом без мусоропроводом" sheetId="2" r:id="rId2"/>
    <sheet name="с мусоропроводом без лифта" sheetId="3" r:id="rId3"/>
    <sheet name="без лифта без мусоропровода" sheetId="5" r:id="rId4"/>
    <sheet name="1-2-х этажные жилые дома" sheetId="6" r:id="rId5"/>
    <sheet name="жилые дома с износом 60%" sheetId="7" r:id="rId6"/>
    <sheet name="при отсут. тепл. и гор. вод-я" sheetId="8" r:id="rId7"/>
    <sheet name="с лифтом и мусоропроводом(пр.уч" sheetId="9" r:id="rId8"/>
    <sheet name="с лифтом без мусоропроводом(пр.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0" l="1"/>
  <c r="D74" i="7"/>
  <c r="D84" i="6"/>
  <c r="D86" i="5"/>
  <c r="D94" i="3"/>
  <c r="D93" i="2"/>
  <c r="D92" i="10" l="1"/>
  <c r="D90" i="10"/>
  <c r="D89" i="10"/>
  <c r="D83" i="10"/>
  <c r="D80" i="10"/>
  <c r="D69" i="10"/>
  <c r="D68" i="10"/>
  <c r="D61" i="10"/>
  <c r="D51" i="10"/>
  <c r="D12" i="10"/>
  <c r="D102" i="9"/>
  <c r="D100" i="9"/>
  <c r="D99" i="9"/>
  <c r="D93" i="9"/>
  <c r="D90" i="9"/>
  <c r="D79" i="9"/>
  <c r="D78" i="9"/>
  <c r="D71" i="9"/>
  <c r="D62" i="9"/>
  <c r="D52" i="9"/>
  <c r="D13" i="9"/>
  <c r="D103" i="9" l="1"/>
  <c r="D73" i="7"/>
  <c r="D53" i="7"/>
  <c r="D52" i="7"/>
  <c r="D13" i="7"/>
  <c r="D67" i="7"/>
  <c r="D64" i="7"/>
  <c r="D62" i="6"/>
  <c r="D52" i="6"/>
  <c r="D83" i="6"/>
  <c r="D77" i="6"/>
  <c r="D74" i="6"/>
  <c r="D63" i="6"/>
  <c r="D13" i="6"/>
  <c r="D85" i="5"/>
  <c r="D83" i="5"/>
  <c r="D77" i="5"/>
  <c r="D74" i="5"/>
  <c r="D63" i="5"/>
  <c r="D52" i="5"/>
  <c r="D13" i="5"/>
  <c r="D70" i="3"/>
  <c r="D61" i="3"/>
  <c r="D51" i="3"/>
  <c r="D93" i="3"/>
  <c r="D91" i="3"/>
  <c r="D85" i="3"/>
  <c r="D82" i="3"/>
  <c r="D71" i="3"/>
  <c r="D12" i="3"/>
  <c r="D69" i="2"/>
  <c r="D92" i="2"/>
  <c r="D90" i="2"/>
  <c r="D84" i="2"/>
  <c r="D81" i="2"/>
  <c r="D70" i="2"/>
  <c r="D62" i="2"/>
  <c r="D52" i="2"/>
  <c r="D13" i="2"/>
  <c r="D98" i="1"/>
  <c r="D92" i="1"/>
  <c r="D89" i="1"/>
  <c r="D78" i="1"/>
  <c r="D98" i="8" l="1"/>
  <c r="D100" i="1"/>
  <c r="D77" i="1"/>
  <c r="D70" i="1"/>
  <c r="D61" i="1"/>
  <c r="D51" i="1"/>
  <c r="D12" i="1"/>
  <c r="D101" i="1" l="1"/>
</calcChain>
</file>

<file path=xl/sharedStrings.xml><?xml version="1.0" encoding="utf-8"?>
<sst xmlns="http://schemas.openxmlformats.org/spreadsheetml/2006/main" count="1226" uniqueCount="126">
  <si>
    <t>№ п/п</t>
  </si>
  <si>
    <t>Наименование услуг и работ по содержанию и ремонту общего имущества</t>
  </si>
  <si>
    <t>Содержание придомовой территории</t>
  </si>
  <si>
    <t>в том числе:</t>
  </si>
  <si>
    <t>1.1.</t>
  </si>
  <si>
    <t>Уборка тротуаров, дворов и внутриквартальных участков:</t>
  </si>
  <si>
    <t>1.1.1.Ручным способом:</t>
  </si>
  <si>
    <t>- подметание территории в дни без осадков и в дни с осадками до 2 см.</t>
  </si>
  <si>
    <t>с усовершенствованным покрытием</t>
  </si>
  <si>
    <t>6 раз в неделю</t>
  </si>
  <si>
    <t>с неусовершенствованным покрытием</t>
  </si>
  <si>
    <t>без покрытия</t>
  </si>
  <si>
    <t>по мере необходимости</t>
  </si>
  <si>
    <t>- подметание территории в дни с сильными осадками</t>
  </si>
  <si>
    <t>3 раза в неделю</t>
  </si>
  <si>
    <t>- Уборка газонов</t>
  </si>
  <si>
    <t>1 раз в двое суток</t>
  </si>
  <si>
    <t>сгребание и вывоз опавших листьев</t>
  </si>
  <si>
    <t>В ЗИМНИЙ ПЕРИОД</t>
  </si>
  <si>
    <t>- подметание свежевыпавшего снега толщиной до 2 см.</t>
  </si>
  <si>
    <t>1 раз в сутки в дни снегопада</t>
  </si>
  <si>
    <t>- сдвигание свежевыпавшего снега в дни сильных снегопадов</t>
  </si>
  <si>
    <t>3 раза в сутки</t>
  </si>
  <si>
    <t>- подметание территории в дни без снегопада</t>
  </si>
  <si>
    <t>1 раз в трое суток в дни без снегопада</t>
  </si>
  <si>
    <t>- сдвигание свежевыпавшего снега толщиной слоя свыше  2 см.</t>
  </si>
  <si>
    <t>через 3 часа во время снегопада</t>
  </si>
  <si>
    <t>1 раз в сутки во время гололеда</t>
  </si>
  <si>
    <t>1.1.2.Механизированным способом:</t>
  </si>
  <si>
    <t>3 раза  в сутки</t>
  </si>
  <si>
    <t>1.2.</t>
  </si>
  <si>
    <t>Уход за элементами внешнего благоустройства:</t>
  </si>
  <si>
    <t>- очистка урн</t>
  </si>
  <si>
    <t>по мере их заполнения, но не реже 1 раза в день</t>
  </si>
  <si>
    <t>- очистка контейнерных площадок</t>
  </si>
  <si>
    <t>Санитарное содержание мест общего пользования в жилых домах</t>
  </si>
  <si>
    <t>- влажное подметание лестничных площадок и маршей нижних трех этажей</t>
  </si>
  <si>
    <t>ежедневно</t>
  </si>
  <si>
    <t>- влажное подметание лестничных площадок и маршей выше третьего этажа</t>
  </si>
  <si>
    <t>1 раз в неделю</t>
  </si>
  <si>
    <t>- мытье лестничных площадок и маршей нижних трех этажей</t>
  </si>
  <si>
    <t>1 раз в месяц</t>
  </si>
  <si>
    <t>- мытье лестничных площадок и маршей выше третьего этажа</t>
  </si>
  <si>
    <t>- влажное подметание кабины лифта</t>
  </si>
  <si>
    <t>Ежедневно</t>
  </si>
  <si>
    <t>- мытье пола кабины лифта</t>
  </si>
  <si>
    <t>- влажная протирка стен, дверей, плафонов и потолков кабины лифта</t>
  </si>
  <si>
    <t>Содержание мусоропроводов</t>
  </si>
  <si>
    <t>- профилактический осмотр мусоропроводов</t>
  </si>
  <si>
    <t>2 раза в месяц</t>
  </si>
  <si>
    <t>- удаление мусора из мусороприемных камер</t>
  </si>
  <si>
    <t>- уборка мусороприемных камер</t>
  </si>
  <si>
    <t>- уборка загрузочных клапанов мусоропроводов</t>
  </si>
  <si>
    <t>- уборка бункеров</t>
  </si>
  <si>
    <t>- дезинфекция мусоропровода</t>
  </si>
  <si>
    <t>- устранение засоров</t>
  </si>
  <si>
    <t>Содержания и ремонт лифтов</t>
  </si>
  <si>
    <t>- организация системы диспетчерского контроля и обеспечение диспетчерской связи с кабиной лифта</t>
  </si>
  <si>
    <t>постоянно</t>
  </si>
  <si>
    <t>- обеспечение проведения осмотров, технического обслуживания и ремонт лифта</t>
  </si>
  <si>
    <t>- обеспечение проведения аварийного обслуживания лифта</t>
  </si>
  <si>
    <t>- обеспечение проведения технического освидетельствования лифта (лифтов), в том числе после замены элементов оборудования</t>
  </si>
  <si>
    <t>-техническое обслуживание и ремонт силовых и осветительных установок  лифтов</t>
  </si>
  <si>
    <t xml:space="preserve">Текущий ремонт и техническое обслуживание инженерного оборудования и конструктивных элементов здания  </t>
  </si>
  <si>
    <t>Согласно плана текущего ремонта</t>
  </si>
  <si>
    <t>Техническое обслуживание вводных  и внутренних газопроводов, расположенных в жилых (многоквартирных) домах.</t>
  </si>
  <si>
    <t xml:space="preserve">-визуальная проверка соответствия прокладки газопровода в помещении нормативным </t>
  </si>
  <si>
    <t>1 раз в 3 года</t>
  </si>
  <si>
    <t>- визуальная проверка наличия свободного доступа к газопроводам</t>
  </si>
  <si>
    <t>- визуальная проверка состояния окраски и    креплений газопровода (осмотр)</t>
  </si>
  <si>
    <t>- «-</t>
  </si>
  <si>
    <t>- визуальная проверка наличия и целостности  футляров в местах прокладки через наружные и внутренние конструкции многоквартирных домов и домовладений</t>
  </si>
  <si>
    <t>(осмотр)</t>
  </si>
  <si>
    <t xml:space="preserve">- проверка герметичности внутренних газопроводов от ввода в здание до кранов на опусках к газовым приборам  (приборный метод,  обмыливание)                            </t>
  </si>
  <si>
    <t>- проверка работоспособности и смазка        отключающих устройств</t>
  </si>
  <si>
    <t xml:space="preserve">- разборка и смазка кранов         </t>
  </si>
  <si>
    <t>- проверка наличия тяги в дымовых и       вентиляционных каналах, состояния соединительных труб с дымовым каналом</t>
  </si>
  <si>
    <t>Противопожарные мероприятия</t>
  </si>
  <si>
    <t>-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</si>
  <si>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2 раза в год, плановые весенние и осенние технические осмотры</t>
  </si>
  <si>
    <t>Очистка вентканалов и дымоходов</t>
  </si>
  <si>
    <t>- определение целостности конструкций и проверка работоспособности</t>
  </si>
  <si>
    <t>- устранение обледенений оголовков дымовых труб (дымоходов)</t>
  </si>
  <si>
    <t>- очистка от сажи дымоходов и труб печей</t>
  </si>
  <si>
    <t>- устранение завалов в дымовых каналах</t>
  </si>
  <si>
    <t>Проведение дератизации и дезинсекции</t>
  </si>
  <si>
    <t>- проведение дератизации и дезинсекции помещений, входящих в состав общего имущества в многоквартирном доме</t>
  </si>
  <si>
    <t>ИТОГО:</t>
  </si>
  <si>
    <t>Услуги по управлению</t>
  </si>
  <si>
    <t>Приложение №1</t>
  </si>
  <si>
    <t>Утверждено</t>
  </si>
  <si>
    <t>постановлением администрации городского</t>
  </si>
  <si>
    <t>поселения Воскресенск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</si>
  <si>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</si>
  <si>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</si>
  <si>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</si>
  <si>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</si>
  <si>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</si>
  <si>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</si>
  <si>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Содержание и ремонт внутридомовых инженерных систем, используемых для производства тепловой энергии и расходы на содержание и ремонт внутридомовых инженерных систем, используемых для приготовления горячей воды</t>
  </si>
  <si>
    <t>Содержание АИИСКУЭ</t>
  </si>
  <si>
    <t>Содержание, техническое обслуживание, ремонт  коллективных (общедомовых) приборов учета</t>
  </si>
  <si>
    <t>Приложение №8</t>
  </si>
  <si>
    <t>Приложение №9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</si>
  <si>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 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многоквартирных домах со всеми удобствами, с лифтом и мусоропроводом (не оборудованных общедомовыми приборами учета),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</si>
  <si>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многоквартирных домах со всеми удобствами, с лифтом без мусоропровода (не оборудованных  общедомовыми приборами учета),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</si>
  <si>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многоквартирных домах со всеми удобствами, с мусоропроводом без лифта  (не оборудованных  общедомовыми приборами учета),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</si>
  <si>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многоквартирных домах со всеми удобствами, без лифта без мусоропровода  (не оборудованных  общедомовыми приборами учета),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</si>
  <si>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одно-, двухэтажных жилых домах  (не оборудованных  общедомовыми приборами учета),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</si>
  <si>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жилых домах с износом основных конструкций 60% (процент износа должен быть подтвержден справкой БТИ), имеющих не все виды благоустройства (не оборудованных  общедомовыми приборами учета),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</si>
  <si>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многоквартирных домах с лифтом, без мусоропровода, с учетом расходов на содержание и ремонт оборудования, входящего в состав общего имущества собственников помещений в многоквартирном доме, используемого для производства и предоставления исполнителем коммунальной услуги по отоплению и горячему водоснабжению (при отсутствии централизованных теплоснабжения и горячего водоснабжения),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</si>
  <si>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многоквартирных домах со всеми удобствами, с лифтом и мусоропроводом (оборудованных общедомовыми приборами учета), установленная с 01.01.2019 года</t>
  </si>
  <si>
    <t>Смета стоимости отдельных работ и услуг, включенных в плату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городского поселения Воскресенск,  размеры платы за содержание жилого помещения для собственников жилых помещений, которые не приняли решение о выборе способа управления многоквартирным домом на территории городского поселения Воскресенск (на период проведения органами местного самоуправления открытого конкурса по отбору управляющей организации для управления многоквартирным домом) и размер платы за содержание жилого помещения для собственников помещений в многоквартирных домах, не принявших на общем собрании решения об установлении размера платы за содержание жилого помещения на территории городского поселения Воскресенск в многоквартирных домах со всеми удобствами, с лифтом без мусоропровода (оборудованных общедомовыми приборами учета), установленная с 01.01.2019 года</t>
  </si>
  <si>
    <t>Периодичность выполнения работ и оказания услуг</t>
  </si>
  <si>
    <t>Стоимость на 1 кв.м. общей площади (рублей в месяц) с НДС 20%</t>
  </si>
  <si>
    <r>
      <t>В ЛЕТНИЙ ПЕРИОД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</si>
  <si>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Стоимость на 1 кв.м. общей площади (рублей в месяц) с НДС 20 %</t>
  </si>
  <si>
    <t>от 19.11.2018  № ___190_________</t>
  </si>
  <si>
    <t>от _______19.11.2018___ № _______190_____</t>
  </si>
  <si>
    <t>от _________19.11.2018_ № ____190________</t>
  </si>
  <si>
    <t>от ______19.11.2018____ № ___190_________</t>
  </si>
  <si>
    <t>от ____19.11.2018______ № ______190______</t>
  </si>
  <si>
    <t>от _____19.11.2018_____ № _______190_____</t>
  </si>
  <si>
    <t>от _____19.11.2018 _____ № ____190________</t>
  </si>
  <si>
    <t>от ____19.11.2018______ № _____190_______</t>
  </si>
  <si>
    <t>от ___19.11.2018 _______ № _______190_____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</si>
</sst>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FFBF8"/>
      <color rgb="FFF8A0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01"/>
  <sheetViews>
    <sheetView topLeftCell="A16"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3" width="25.7109375" customWidth="1"/>
    <col min="4" max="4" width="26.28515625" customWidth="1"/>
  </cols>
  <sheetData>
    <row r="1" spans="1:4" x14ac:dyDescent="0.25">
      <c r="C1" s="56" t="s">
        <v>89</v>
      </c>
      <c r="D1" s="56"/>
    </row>
    <row r="3" spans="1:4" x14ac:dyDescent="0.25">
      <c r="C3" s="56" t="s">
        <v>90</v>
      </c>
      <c r="D3" s="56"/>
    </row>
    <row r="4" spans="1:4" x14ac:dyDescent="0.25">
      <c r="C4" s="56" t="s">
        <v>91</v>
      </c>
      <c r="D4" s="56"/>
    </row>
    <row r="5" spans="1:4" x14ac:dyDescent="0.25">
      <c r="C5" s="56" t="s">
        <v>92</v>
      </c>
      <c r="D5" s="56"/>
    </row>
    <row r="6" spans="1:4" x14ac:dyDescent="0.25">
      <c r="C6" s="56" t="s">
        <v>117</v>
      </c>
      <c r="D6" s="56"/>
    </row>
    <row r="7" spans="1:4" ht="3" customHeight="1" x14ac:dyDescent="0.25">
      <c r="A7" s="57" t="s">
        <v>104</v>
      </c>
      <c r="B7" s="57"/>
      <c r="C7" s="57"/>
      <c r="D7" s="57"/>
    </row>
    <row r="8" spans="1:4" ht="12" customHeight="1" x14ac:dyDescent="0.25">
      <c r="A8" s="57"/>
      <c r="B8" s="57"/>
      <c r="C8" s="57"/>
      <c r="D8" s="57"/>
    </row>
    <row r="9" spans="1:4" ht="178.5" customHeight="1" x14ac:dyDescent="0.25">
      <c r="A9" s="57"/>
      <c r="B9" s="57"/>
      <c r="C9" s="57"/>
      <c r="D9" s="57"/>
    </row>
    <row r="10" spans="1:4" ht="16.5" customHeight="1" thickBot="1" x14ac:dyDescent="0.3"/>
    <row r="11" spans="1:4" ht="57" customHeight="1" thickBot="1" x14ac:dyDescent="0.3">
      <c r="A11" s="20" t="s">
        <v>0</v>
      </c>
      <c r="B11" s="21" t="s">
        <v>1</v>
      </c>
      <c r="C11" s="21" t="s">
        <v>113</v>
      </c>
      <c r="D11" s="22" t="s">
        <v>114</v>
      </c>
    </row>
    <row r="12" spans="1:4" x14ac:dyDescent="0.25">
      <c r="A12" s="69">
        <v>1</v>
      </c>
      <c r="B12" s="1" t="s">
        <v>2</v>
      </c>
      <c r="C12" s="69"/>
      <c r="D12" s="72">
        <f>5.92/1.18*1.2</f>
        <v>6.0203389830508476</v>
      </c>
    </row>
    <row r="13" spans="1:4" x14ac:dyDescent="0.25">
      <c r="A13" s="69"/>
      <c r="B13" s="1" t="s">
        <v>3</v>
      </c>
      <c r="C13" s="69"/>
      <c r="D13" s="72"/>
    </row>
    <row r="14" spans="1:4" ht="30" x14ac:dyDescent="0.25">
      <c r="A14" s="31" t="s">
        <v>4</v>
      </c>
      <c r="B14" s="1" t="s">
        <v>5</v>
      </c>
      <c r="C14" s="32"/>
      <c r="D14" s="3"/>
    </row>
    <row r="15" spans="1:4" x14ac:dyDescent="0.25">
      <c r="A15" s="33"/>
      <c r="B15" s="34" t="s">
        <v>6</v>
      </c>
      <c r="C15" s="32"/>
      <c r="D15" s="3"/>
    </row>
    <row r="16" spans="1:4" x14ac:dyDescent="0.25">
      <c r="A16" s="33"/>
      <c r="B16" s="1" t="s">
        <v>115</v>
      </c>
      <c r="C16" s="32"/>
      <c r="D16" s="3"/>
    </row>
    <row r="17" spans="1:4" ht="30" x14ac:dyDescent="0.25">
      <c r="A17" s="33"/>
      <c r="B17" s="34" t="s">
        <v>7</v>
      </c>
      <c r="C17" s="32"/>
      <c r="D17" s="3"/>
    </row>
    <row r="18" spans="1:4" x14ac:dyDescent="0.25">
      <c r="A18" s="33"/>
      <c r="B18" s="35" t="s">
        <v>8</v>
      </c>
      <c r="C18" s="32" t="s">
        <v>9</v>
      </c>
      <c r="D18" s="3"/>
    </row>
    <row r="19" spans="1:4" x14ac:dyDescent="0.25">
      <c r="A19" s="33"/>
      <c r="B19" s="35" t="s">
        <v>10</v>
      </c>
      <c r="C19" s="32" t="s">
        <v>9</v>
      </c>
      <c r="D19" s="3"/>
    </row>
    <row r="20" spans="1:4" x14ac:dyDescent="0.25">
      <c r="A20" s="33"/>
      <c r="B20" s="35" t="s">
        <v>11</v>
      </c>
      <c r="C20" s="32" t="s">
        <v>12</v>
      </c>
      <c r="D20" s="3"/>
    </row>
    <row r="21" spans="1:4" ht="30" x14ac:dyDescent="0.25">
      <c r="A21" s="33"/>
      <c r="B21" s="34" t="s">
        <v>13</v>
      </c>
      <c r="C21" s="32"/>
      <c r="D21" s="3"/>
    </row>
    <row r="22" spans="1:4" x14ac:dyDescent="0.25">
      <c r="A22" s="33"/>
      <c r="B22" s="35" t="s">
        <v>8</v>
      </c>
      <c r="C22" s="32" t="s">
        <v>14</v>
      </c>
      <c r="D22" s="3"/>
    </row>
    <row r="23" spans="1:4" x14ac:dyDescent="0.25">
      <c r="A23" s="33"/>
      <c r="B23" s="35" t="s">
        <v>10</v>
      </c>
      <c r="C23" s="32" t="s">
        <v>14</v>
      </c>
      <c r="D23" s="3"/>
    </row>
    <row r="24" spans="1:4" x14ac:dyDescent="0.25">
      <c r="A24" s="33"/>
      <c r="B24" s="35" t="s">
        <v>11</v>
      </c>
      <c r="C24" s="32" t="s">
        <v>12</v>
      </c>
      <c r="D24" s="3"/>
    </row>
    <row r="25" spans="1:4" x14ac:dyDescent="0.25">
      <c r="A25" s="33"/>
      <c r="B25" s="34" t="s">
        <v>15</v>
      </c>
      <c r="C25" s="32" t="s">
        <v>16</v>
      </c>
      <c r="D25" s="3"/>
    </row>
    <row r="26" spans="1:4" x14ac:dyDescent="0.25">
      <c r="A26" s="33"/>
      <c r="B26" s="34" t="s">
        <v>17</v>
      </c>
      <c r="C26" s="32" t="s">
        <v>12</v>
      </c>
      <c r="D26" s="3"/>
    </row>
    <row r="27" spans="1:4" x14ac:dyDescent="0.25">
      <c r="A27" s="33"/>
      <c r="B27" s="1" t="s">
        <v>18</v>
      </c>
      <c r="C27" s="32"/>
      <c r="D27" s="3"/>
    </row>
    <row r="28" spans="1:4" ht="30" x14ac:dyDescent="0.25">
      <c r="A28" s="33"/>
      <c r="B28" s="34" t="s">
        <v>19</v>
      </c>
      <c r="C28" s="32"/>
      <c r="D28" s="3"/>
    </row>
    <row r="29" spans="1:4" ht="30" x14ac:dyDescent="0.25">
      <c r="A29" s="33"/>
      <c r="B29" s="35" t="s">
        <v>8</v>
      </c>
      <c r="C29" s="32" t="s">
        <v>20</v>
      </c>
      <c r="D29" s="3"/>
    </row>
    <row r="30" spans="1:4" ht="30" x14ac:dyDescent="0.25">
      <c r="A30" s="33"/>
      <c r="B30" s="35" t="s">
        <v>10</v>
      </c>
      <c r="C30" s="32" t="s">
        <v>20</v>
      </c>
      <c r="D30" s="3"/>
    </row>
    <row r="31" spans="1:4" ht="30" x14ac:dyDescent="0.25">
      <c r="A31" s="33"/>
      <c r="B31" s="34" t="s">
        <v>21</v>
      </c>
      <c r="C31" s="32"/>
      <c r="D31" s="3"/>
    </row>
    <row r="32" spans="1:4" x14ac:dyDescent="0.25">
      <c r="A32" s="33"/>
      <c r="B32" s="35" t="s">
        <v>8</v>
      </c>
      <c r="C32" s="32" t="s">
        <v>22</v>
      </c>
      <c r="D32" s="3"/>
    </row>
    <row r="33" spans="1:4" x14ac:dyDescent="0.25">
      <c r="A33" s="33"/>
      <c r="B33" s="35" t="s">
        <v>10</v>
      </c>
      <c r="C33" s="32" t="s">
        <v>22</v>
      </c>
      <c r="D33" s="3"/>
    </row>
    <row r="34" spans="1:4" ht="30" x14ac:dyDescent="0.25">
      <c r="A34" s="33"/>
      <c r="B34" s="34" t="s">
        <v>23</v>
      </c>
      <c r="C34" s="32"/>
      <c r="D34" s="3"/>
    </row>
    <row r="35" spans="1:4" ht="30" x14ac:dyDescent="0.25">
      <c r="A35" s="33"/>
      <c r="B35" s="35" t="s">
        <v>8</v>
      </c>
      <c r="C35" s="32" t="s">
        <v>24</v>
      </c>
      <c r="D35" s="3"/>
    </row>
    <row r="36" spans="1:4" ht="30" x14ac:dyDescent="0.25">
      <c r="A36" s="33"/>
      <c r="B36" s="35" t="s">
        <v>10</v>
      </c>
      <c r="C36" s="32" t="s">
        <v>24</v>
      </c>
      <c r="D36" s="3"/>
    </row>
    <row r="37" spans="1:4" ht="30" x14ac:dyDescent="0.25">
      <c r="A37" s="33"/>
      <c r="B37" s="34" t="s">
        <v>25</v>
      </c>
      <c r="C37" s="32"/>
      <c r="D37" s="3"/>
    </row>
    <row r="38" spans="1:4" ht="30" x14ac:dyDescent="0.25">
      <c r="A38" s="33"/>
      <c r="B38" s="35" t="s">
        <v>8</v>
      </c>
      <c r="C38" s="32" t="s">
        <v>26</v>
      </c>
      <c r="D38" s="3"/>
    </row>
    <row r="39" spans="1:4" ht="30" x14ac:dyDescent="0.25">
      <c r="A39" s="33"/>
      <c r="B39" s="35" t="s">
        <v>10</v>
      </c>
      <c r="C39" s="32" t="s">
        <v>26</v>
      </c>
      <c r="D39" s="3"/>
    </row>
    <row r="40" spans="1:4" ht="30" x14ac:dyDescent="0.25">
      <c r="A40" s="33"/>
      <c r="B40" s="35" t="s">
        <v>11</v>
      </c>
      <c r="C40" s="32" t="s">
        <v>27</v>
      </c>
      <c r="D40" s="3"/>
    </row>
    <row r="41" spans="1:4" ht="18.75" customHeight="1" x14ac:dyDescent="0.25">
      <c r="A41" s="33"/>
      <c r="B41" s="34" t="s">
        <v>28</v>
      </c>
      <c r="C41" s="32"/>
      <c r="D41" s="3"/>
    </row>
    <row r="42" spans="1:4" ht="30" x14ac:dyDescent="0.25">
      <c r="A42" s="33"/>
      <c r="B42" s="34" t="s">
        <v>25</v>
      </c>
      <c r="C42" s="32"/>
      <c r="D42" s="3"/>
    </row>
    <row r="43" spans="1:4" ht="30" x14ac:dyDescent="0.25">
      <c r="A43" s="33"/>
      <c r="B43" s="35" t="s">
        <v>8</v>
      </c>
      <c r="C43" s="32" t="s">
        <v>26</v>
      </c>
      <c r="D43" s="3"/>
    </row>
    <row r="44" spans="1:4" ht="30" x14ac:dyDescent="0.25">
      <c r="A44" s="33"/>
      <c r="B44" s="35" t="s">
        <v>10</v>
      </c>
      <c r="C44" s="32" t="s">
        <v>26</v>
      </c>
      <c r="D44" s="3"/>
    </row>
    <row r="45" spans="1:4" ht="30" x14ac:dyDescent="0.25">
      <c r="A45" s="33"/>
      <c r="B45" s="34" t="s">
        <v>21</v>
      </c>
      <c r="C45" s="32"/>
      <c r="D45" s="3"/>
    </row>
    <row r="46" spans="1:4" x14ac:dyDescent="0.25">
      <c r="A46" s="33"/>
      <c r="B46" s="35" t="s">
        <v>8</v>
      </c>
      <c r="C46" s="32" t="s">
        <v>29</v>
      </c>
      <c r="D46" s="3"/>
    </row>
    <row r="47" spans="1:4" x14ac:dyDescent="0.25">
      <c r="A47" s="33"/>
      <c r="B47" s="35" t="s">
        <v>10</v>
      </c>
      <c r="C47" s="32" t="s">
        <v>29</v>
      </c>
      <c r="D47" s="3"/>
    </row>
    <row r="48" spans="1:4" ht="30" x14ac:dyDescent="0.25">
      <c r="A48" s="31" t="s">
        <v>30</v>
      </c>
      <c r="B48" s="1" t="s">
        <v>31</v>
      </c>
      <c r="C48" s="32"/>
      <c r="D48" s="3"/>
    </row>
    <row r="49" spans="1:4" ht="30" x14ac:dyDescent="0.25">
      <c r="A49" s="33"/>
      <c r="B49" s="35" t="s">
        <v>32</v>
      </c>
      <c r="C49" s="32" t="s">
        <v>33</v>
      </c>
      <c r="D49" s="3"/>
    </row>
    <row r="50" spans="1:4" ht="21.75" customHeight="1" thickBot="1" x14ac:dyDescent="0.3">
      <c r="A50" s="36"/>
      <c r="B50" s="37" t="s">
        <v>34</v>
      </c>
      <c r="C50" s="38" t="s">
        <v>9</v>
      </c>
      <c r="D50" s="5"/>
    </row>
    <row r="51" spans="1:4" ht="30" x14ac:dyDescent="0.25">
      <c r="A51" s="68">
        <v>2</v>
      </c>
      <c r="B51" s="1" t="s">
        <v>35</v>
      </c>
      <c r="C51" s="70"/>
      <c r="D51" s="71">
        <f>3.48/1.18*1.2</f>
        <v>3.5389830508474578</v>
      </c>
    </row>
    <row r="52" spans="1:4" x14ac:dyDescent="0.25">
      <c r="A52" s="69"/>
      <c r="B52" s="1" t="s">
        <v>3</v>
      </c>
      <c r="C52" s="63"/>
      <c r="D52" s="72"/>
    </row>
    <row r="53" spans="1:4" ht="30" x14ac:dyDescent="0.25">
      <c r="A53" s="33"/>
      <c r="B53" s="35" t="s">
        <v>36</v>
      </c>
      <c r="C53" s="32" t="s">
        <v>37</v>
      </c>
      <c r="D53" s="3"/>
    </row>
    <row r="54" spans="1:4" ht="30" x14ac:dyDescent="0.25">
      <c r="A54" s="33"/>
      <c r="B54" s="35" t="s">
        <v>38</v>
      </c>
      <c r="C54" s="32" t="s">
        <v>39</v>
      </c>
      <c r="D54" s="3"/>
    </row>
    <row r="55" spans="1:4" ht="30" x14ac:dyDescent="0.25">
      <c r="A55" s="33"/>
      <c r="B55" s="35" t="s">
        <v>40</v>
      </c>
      <c r="C55" s="32" t="s">
        <v>41</v>
      </c>
      <c r="D55" s="3"/>
    </row>
    <row r="56" spans="1:4" ht="30" x14ac:dyDescent="0.25">
      <c r="A56" s="33"/>
      <c r="B56" s="35" t="s">
        <v>42</v>
      </c>
      <c r="C56" s="32" t="s">
        <v>41</v>
      </c>
      <c r="D56" s="3"/>
    </row>
    <row r="57" spans="1:4" x14ac:dyDescent="0.25">
      <c r="A57" s="61"/>
      <c r="B57" s="35" t="s">
        <v>43</v>
      </c>
      <c r="C57" s="32" t="s">
        <v>44</v>
      </c>
      <c r="D57" s="64"/>
    </row>
    <row r="58" spans="1:4" x14ac:dyDescent="0.25">
      <c r="A58" s="61"/>
      <c r="B58" s="35" t="s">
        <v>45</v>
      </c>
      <c r="C58" s="32" t="s">
        <v>41</v>
      </c>
      <c r="D58" s="64"/>
    </row>
    <row r="59" spans="1:4" x14ac:dyDescent="0.25">
      <c r="A59" s="61"/>
      <c r="B59" s="61" t="s">
        <v>46</v>
      </c>
      <c r="C59" s="63" t="s">
        <v>41</v>
      </c>
      <c r="D59" s="64"/>
    </row>
    <row r="60" spans="1:4" ht="15.75" thickBot="1" x14ac:dyDescent="0.3">
      <c r="A60" s="66"/>
      <c r="B60" s="66"/>
      <c r="C60" s="67"/>
      <c r="D60" s="65"/>
    </row>
    <row r="61" spans="1:4" x14ac:dyDescent="0.25">
      <c r="A61" s="68">
        <v>3</v>
      </c>
      <c r="B61" s="1" t="s">
        <v>47</v>
      </c>
      <c r="C61" s="70"/>
      <c r="D61" s="71">
        <f>2.71/1.18*1.2</f>
        <v>2.7559322033898304</v>
      </c>
    </row>
    <row r="62" spans="1:4" x14ac:dyDescent="0.25">
      <c r="A62" s="69"/>
      <c r="B62" s="1" t="s">
        <v>3</v>
      </c>
      <c r="C62" s="63"/>
      <c r="D62" s="72"/>
    </row>
    <row r="63" spans="1:4" x14ac:dyDescent="0.25">
      <c r="A63" s="33"/>
      <c r="B63" s="35" t="s">
        <v>48</v>
      </c>
      <c r="C63" s="32" t="s">
        <v>49</v>
      </c>
      <c r="D63" s="3"/>
    </row>
    <row r="64" spans="1:4" ht="18" customHeight="1" x14ac:dyDescent="0.25">
      <c r="A64" s="33"/>
      <c r="B64" s="35" t="s">
        <v>50</v>
      </c>
      <c r="C64" s="32" t="s">
        <v>37</v>
      </c>
      <c r="D64" s="3"/>
    </row>
    <row r="65" spans="1:4" x14ac:dyDescent="0.25">
      <c r="A65" s="33"/>
      <c r="B65" s="35" t="s">
        <v>51</v>
      </c>
      <c r="C65" s="32" t="s">
        <v>37</v>
      </c>
      <c r="D65" s="3"/>
    </row>
    <row r="66" spans="1:4" ht="30" x14ac:dyDescent="0.25">
      <c r="A66" s="33"/>
      <c r="B66" s="35" t="s">
        <v>52</v>
      </c>
      <c r="C66" s="32" t="s">
        <v>39</v>
      </c>
      <c r="D66" s="3"/>
    </row>
    <row r="67" spans="1:4" x14ac:dyDescent="0.25">
      <c r="A67" s="33"/>
      <c r="B67" s="35" t="s">
        <v>53</v>
      </c>
      <c r="C67" s="32" t="s">
        <v>41</v>
      </c>
      <c r="D67" s="3"/>
    </row>
    <row r="68" spans="1:4" x14ac:dyDescent="0.25">
      <c r="A68" s="33"/>
      <c r="B68" s="35" t="s">
        <v>54</v>
      </c>
      <c r="C68" s="32" t="s">
        <v>41</v>
      </c>
      <c r="D68" s="3"/>
    </row>
    <row r="69" spans="1:4" ht="18" customHeight="1" thickBot="1" x14ac:dyDescent="0.3">
      <c r="A69" s="36"/>
      <c r="B69" s="37" t="s">
        <v>55</v>
      </c>
      <c r="C69" s="38" t="s">
        <v>12</v>
      </c>
      <c r="D69" s="5"/>
    </row>
    <row r="70" spans="1:4" x14ac:dyDescent="0.25">
      <c r="A70" s="68">
        <v>4</v>
      </c>
      <c r="B70" s="1" t="s">
        <v>56</v>
      </c>
      <c r="C70" s="70"/>
      <c r="D70" s="73">
        <f>7.96/1.18*1.2</f>
        <v>8.0949152542372893</v>
      </c>
    </row>
    <row r="71" spans="1:4" x14ac:dyDescent="0.25">
      <c r="A71" s="69"/>
      <c r="B71" s="1" t="s">
        <v>3</v>
      </c>
      <c r="C71" s="63"/>
      <c r="D71" s="74"/>
    </row>
    <row r="72" spans="1:4" ht="45" x14ac:dyDescent="0.25">
      <c r="A72" s="33"/>
      <c r="B72" s="35" t="s">
        <v>57</v>
      </c>
      <c r="C72" s="32" t="s">
        <v>58</v>
      </c>
      <c r="D72" s="3"/>
    </row>
    <row r="73" spans="1:4" ht="33.75" customHeight="1" x14ac:dyDescent="0.25">
      <c r="A73" s="33"/>
      <c r="B73" s="35" t="s">
        <v>59</v>
      </c>
      <c r="C73" s="32" t="s">
        <v>49</v>
      </c>
      <c r="D73" s="3"/>
    </row>
    <row r="74" spans="1:4" ht="30" x14ac:dyDescent="0.25">
      <c r="A74" s="33"/>
      <c r="B74" s="35" t="s">
        <v>60</v>
      </c>
      <c r="C74" s="32" t="s">
        <v>12</v>
      </c>
      <c r="D74" s="3"/>
    </row>
    <row r="75" spans="1:4" ht="51.75" customHeight="1" x14ac:dyDescent="0.25">
      <c r="A75" s="33"/>
      <c r="B75" s="35" t="s">
        <v>61</v>
      </c>
      <c r="C75" s="32" t="s">
        <v>49</v>
      </c>
      <c r="D75" s="3"/>
    </row>
    <row r="76" spans="1:4" ht="30.75" thickBot="1" x14ac:dyDescent="0.3">
      <c r="A76" s="33"/>
      <c r="B76" s="35" t="s">
        <v>62</v>
      </c>
      <c r="C76" s="32" t="s">
        <v>49</v>
      </c>
      <c r="D76" s="3"/>
    </row>
    <row r="77" spans="1:4" ht="50.25" customHeight="1" thickBot="1" x14ac:dyDescent="0.3">
      <c r="A77" s="18">
        <v>5</v>
      </c>
      <c r="B77" s="52" t="s">
        <v>63</v>
      </c>
      <c r="C77" s="53" t="s">
        <v>64</v>
      </c>
      <c r="D77" s="54">
        <f>14.96/1.18*1.2</f>
        <v>15.2135593220339</v>
      </c>
    </row>
    <row r="78" spans="1:4" ht="45" x14ac:dyDescent="0.25">
      <c r="A78" s="30">
        <v>6</v>
      </c>
      <c r="B78" s="1" t="s">
        <v>65</v>
      </c>
      <c r="C78" s="32"/>
      <c r="D78" s="13">
        <f>0.22/1.18*1.2</f>
        <v>0.22372881355932203</v>
      </c>
    </row>
    <row r="79" spans="1:4" ht="34.5" customHeight="1" x14ac:dyDescent="0.25">
      <c r="A79" s="61"/>
      <c r="B79" s="35" t="s">
        <v>66</v>
      </c>
      <c r="C79" s="32" t="s">
        <v>67</v>
      </c>
      <c r="D79" s="64"/>
    </row>
    <row r="80" spans="1:4" ht="30" x14ac:dyDescent="0.25">
      <c r="A80" s="61"/>
      <c r="B80" s="35" t="s">
        <v>68</v>
      </c>
      <c r="C80" s="32" t="s">
        <v>70</v>
      </c>
      <c r="D80" s="64"/>
    </row>
    <row r="81" spans="1:4" ht="30" x14ac:dyDescent="0.25">
      <c r="A81" s="61"/>
      <c r="B81" s="35" t="s">
        <v>69</v>
      </c>
      <c r="C81" s="32" t="s">
        <v>70</v>
      </c>
      <c r="D81" s="64"/>
    </row>
    <row r="82" spans="1:4" ht="60" x14ac:dyDescent="0.25">
      <c r="A82" s="61"/>
      <c r="B82" s="35" t="s">
        <v>71</v>
      </c>
      <c r="C82" s="32" t="s">
        <v>70</v>
      </c>
      <c r="D82" s="64"/>
    </row>
    <row r="83" spans="1:4" ht="18.75" customHeight="1" x14ac:dyDescent="0.25">
      <c r="A83" s="61"/>
      <c r="B83" s="35" t="s">
        <v>72</v>
      </c>
      <c r="C83" s="32"/>
      <c r="D83" s="64"/>
    </row>
    <row r="84" spans="1:4" ht="60" x14ac:dyDescent="0.25">
      <c r="A84" s="61"/>
      <c r="B84" s="35" t="s">
        <v>73</v>
      </c>
      <c r="C84" s="32" t="s">
        <v>70</v>
      </c>
      <c r="D84" s="64"/>
    </row>
    <row r="85" spans="1:4" ht="30" x14ac:dyDescent="0.25">
      <c r="A85" s="61"/>
      <c r="B85" s="35" t="s">
        <v>74</v>
      </c>
      <c r="C85" s="32" t="s">
        <v>70</v>
      </c>
      <c r="D85" s="64"/>
    </row>
    <row r="86" spans="1:4" x14ac:dyDescent="0.25">
      <c r="A86" s="61"/>
      <c r="B86" s="35" t="s">
        <v>75</v>
      </c>
      <c r="C86" s="32" t="s">
        <v>70</v>
      </c>
      <c r="D86" s="64"/>
    </row>
    <row r="87" spans="1:4" ht="45" x14ac:dyDescent="0.25">
      <c r="A87" s="61"/>
      <c r="B87" s="35" t="s">
        <v>76</v>
      </c>
      <c r="C87" s="32" t="s">
        <v>70</v>
      </c>
      <c r="D87" s="64"/>
    </row>
    <row r="88" spans="1:4" ht="15.75" thickBot="1" x14ac:dyDescent="0.3">
      <c r="A88" s="66"/>
      <c r="B88" s="39"/>
      <c r="C88" s="38"/>
      <c r="D88" s="65"/>
    </row>
    <row r="89" spans="1:4" ht="17.25" customHeight="1" x14ac:dyDescent="0.25">
      <c r="A89" s="30">
        <v>7</v>
      </c>
      <c r="B89" s="1" t="s">
        <v>77</v>
      </c>
      <c r="C89" s="8"/>
      <c r="D89" s="13">
        <f>0.01/1.18*1.2</f>
        <v>1.0169491525423728E-2</v>
      </c>
    </row>
    <row r="90" spans="1:4" x14ac:dyDescent="0.25">
      <c r="A90" s="61"/>
      <c r="B90" s="61" t="s">
        <v>78</v>
      </c>
      <c r="C90" s="63" t="s">
        <v>79</v>
      </c>
      <c r="D90" s="64"/>
    </row>
    <row r="91" spans="1:4" ht="109.5" customHeight="1" thickBot="1" x14ac:dyDescent="0.3">
      <c r="A91" s="66"/>
      <c r="B91" s="66"/>
      <c r="C91" s="67"/>
      <c r="D91" s="65"/>
    </row>
    <row r="92" spans="1:4" x14ac:dyDescent="0.25">
      <c r="A92" s="30">
        <v>8</v>
      </c>
      <c r="B92" s="1" t="s">
        <v>80</v>
      </c>
      <c r="C92" s="8"/>
      <c r="D92" s="13">
        <f>0.01/1.18*1.2</f>
        <v>1.0169491525423728E-2</v>
      </c>
    </row>
    <row r="93" spans="1:4" x14ac:dyDescent="0.25">
      <c r="A93" s="61"/>
      <c r="B93" s="62" t="s">
        <v>81</v>
      </c>
      <c r="C93" s="63" t="s">
        <v>79</v>
      </c>
      <c r="D93" s="64"/>
    </row>
    <row r="94" spans="1:4" x14ac:dyDescent="0.25">
      <c r="A94" s="61"/>
      <c r="B94" s="62"/>
      <c r="C94" s="63"/>
      <c r="D94" s="64"/>
    </row>
    <row r="95" spans="1:4" ht="30" x14ac:dyDescent="0.25">
      <c r="A95" s="33"/>
      <c r="B95" s="40" t="s">
        <v>82</v>
      </c>
      <c r="C95" s="32" t="s">
        <v>70</v>
      </c>
      <c r="D95" s="3"/>
    </row>
    <row r="96" spans="1:4" x14ac:dyDescent="0.25">
      <c r="A96" s="33"/>
      <c r="B96" s="40" t="s">
        <v>83</v>
      </c>
      <c r="C96" s="32" t="s">
        <v>70</v>
      </c>
      <c r="D96" s="64"/>
    </row>
    <row r="97" spans="1:4" ht="24.75" customHeight="1" thickBot="1" x14ac:dyDescent="0.3">
      <c r="A97" s="36"/>
      <c r="B97" s="41" t="s">
        <v>84</v>
      </c>
      <c r="C97" s="38" t="s">
        <v>70</v>
      </c>
      <c r="D97" s="65"/>
    </row>
    <row r="98" spans="1:4" x14ac:dyDescent="0.25">
      <c r="A98" s="30">
        <v>9</v>
      </c>
      <c r="B98" s="1" t="s">
        <v>85</v>
      </c>
      <c r="C98" s="8"/>
      <c r="D98" s="13">
        <f>0.19/1.18*1.2</f>
        <v>0.19322033898305085</v>
      </c>
    </row>
    <row r="99" spans="1:4" ht="45.75" thickBot="1" x14ac:dyDescent="0.3">
      <c r="A99" s="33"/>
      <c r="B99" s="37" t="s">
        <v>86</v>
      </c>
      <c r="C99" s="38" t="s">
        <v>12</v>
      </c>
      <c r="D99" s="5"/>
    </row>
    <row r="100" spans="1:4" ht="15.75" thickBot="1" x14ac:dyDescent="0.3">
      <c r="A100" s="18">
        <v>10</v>
      </c>
      <c r="B100" s="11" t="s">
        <v>88</v>
      </c>
      <c r="C100" s="6"/>
      <c r="D100" s="9">
        <f>4.68/1.18*1.2</f>
        <v>4.7593220338983047</v>
      </c>
    </row>
    <row r="101" spans="1:4" ht="32.25" customHeight="1" thickBot="1" x14ac:dyDescent="0.3">
      <c r="A101" s="58" t="s">
        <v>87</v>
      </c>
      <c r="B101" s="59"/>
      <c r="C101" s="60"/>
      <c r="D101" s="12">
        <f>D12+D51+D61+D70+D77+D78+D89+D92+D98+D100</f>
        <v>40.820338983050853</v>
      </c>
    </row>
  </sheetData>
  <mergeCells count="36">
    <mergeCell ref="C3:D3"/>
    <mergeCell ref="A12:A13"/>
    <mergeCell ref="C12:C13"/>
    <mergeCell ref="D12:D13"/>
    <mergeCell ref="A51:A52"/>
    <mergeCell ref="C51:C52"/>
    <mergeCell ref="D51:D52"/>
    <mergeCell ref="A57:A58"/>
    <mergeCell ref="D57:D58"/>
    <mergeCell ref="A59:A60"/>
    <mergeCell ref="B59:B60"/>
    <mergeCell ref="C59:C60"/>
    <mergeCell ref="D59:D60"/>
    <mergeCell ref="D90:D91"/>
    <mergeCell ref="A61:A62"/>
    <mergeCell ref="C61:C62"/>
    <mergeCell ref="D61:D62"/>
    <mergeCell ref="A70:A71"/>
    <mergeCell ref="C70:C71"/>
    <mergeCell ref="D70:D71"/>
    <mergeCell ref="C1:D1"/>
    <mergeCell ref="A7:D9"/>
    <mergeCell ref="A101:C101"/>
    <mergeCell ref="A93:A94"/>
    <mergeCell ref="B93:B94"/>
    <mergeCell ref="C93:C94"/>
    <mergeCell ref="D93:D94"/>
    <mergeCell ref="D96:D97"/>
    <mergeCell ref="C4:D4"/>
    <mergeCell ref="C5:D5"/>
    <mergeCell ref="C6:D6"/>
    <mergeCell ref="A79:A88"/>
    <mergeCell ref="D79:D88"/>
    <mergeCell ref="A90:A91"/>
    <mergeCell ref="B90:B91"/>
    <mergeCell ref="C90:C91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93"/>
  <sheetViews>
    <sheetView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3" width="25.5703125" customWidth="1"/>
    <col min="4" max="4" width="24.140625" customWidth="1"/>
  </cols>
  <sheetData>
    <row r="1" spans="1:5" x14ac:dyDescent="0.25">
      <c r="C1" s="56" t="s">
        <v>93</v>
      </c>
      <c r="D1" s="56"/>
      <c r="E1" s="55"/>
    </row>
    <row r="3" spans="1:5" x14ac:dyDescent="0.25">
      <c r="C3" s="56" t="s">
        <v>90</v>
      </c>
      <c r="D3" s="56"/>
      <c r="E3" s="55"/>
    </row>
    <row r="4" spans="1:5" x14ac:dyDescent="0.25">
      <c r="C4" s="56" t="s">
        <v>91</v>
      </c>
      <c r="D4" s="56"/>
      <c r="E4" s="55"/>
    </row>
    <row r="5" spans="1:5" x14ac:dyDescent="0.25">
      <c r="C5" s="56" t="s">
        <v>92</v>
      </c>
      <c r="D5" s="56"/>
      <c r="E5" s="55"/>
    </row>
    <row r="6" spans="1:5" x14ac:dyDescent="0.25">
      <c r="C6" s="56" t="s">
        <v>118</v>
      </c>
      <c r="D6" s="56"/>
      <c r="E6" s="55"/>
    </row>
    <row r="7" spans="1:5" x14ac:dyDescent="0.25">
      <c r="C7" s="19"/>
      <c r="D7" s="19"/>
      <c r="E7" s="19"/>
    </row>
    <row r="8" spans="1:5" x14ac:dyDescent="0.25">
      <c r="A8" s="57" t="s">
        <v>105</v>
      </c>
      <c r="B8" s="57"/>
      <c r="C8" s="57"/>
      <c r="D8" s="57"/>
      <c r="E8" s="19"/>
    </row>
    <row r="9" spans="1:5" x14ac:dyDescent="0.25">
      <c r="A9" s="57"/>
      <c r="B9" s="57"/>
      <c r="C9" s="57"/>
      <c r="D9" s="57"/>
      <c r="E9" s="19"/>
    </row>
    <row r="10" spans="1:5" ht="147.75" customHeight="1" x14ac:dyDescent="0.25">
      <c r="A10" s="57"/>
      <c r="B10" s="57"/>
      <c r="C10" s="57"/>
      <c r="D10" s="57"/>
      <c r="E10" s="19"/>
    </row>
    <row r="11" spans="1:5" ht="15.75" thickBot="1" x14ac:dyDescent="0.3"/>
    <row r="12" spans="1:5" ht="52.5" customHeight="1" thickBot="1" x14ac:dyDescent="0.3">
      <c r="A12" s="20" t="s">
        <v>0</v>
      </c>
      <c r="B12" s="21" t="s">
        <v>1</v>
      </c>
      <c r="C12" s="21" t="s">
        <v>113</v>
      </c>
      <c r="D12" s="22" t="s">
        <v>114</v>
      </c>
    </row>
    <row r="13" spans="1:5" x14ac:dyDescent="0.25">
      <c r="A13" s="69">
        <v>1</v>
      </c>
      <c r="B13" s="1" t="s">
        <v>2</v>
      </c>
      <c r="C13" s="69"/>
      <c r="D13" s="72">
        <f>5.92/1.18*1.2</f>
        <v>6.0203389830508476</v>
      </c>
    </row>
    <row r="14" spans="1:5" x14ac:dyDescent="0.25">
      <c r="A14" s="69"/>
      <c r="B14" s="1" t="s">
        <v>3</v>
      </c>
      <c r="C14" s="69"/>
      <c r="D14" s="72"/>
    </row>
    <row r="15" spans="1:5" ht="30" x14ac:dyDescent="0.25">
      <c r="A15" s="15" t="s">
        <v>4</v>
      </c>
      <c r="B15" s="1" t="s">
        <v>5</v>
      </c>
      <c r="C15" s="32"/>
      <c r="D15" s="3"/>
    </row>
    <row r="16" spans="1:5" x14ac:dyDescent="0.25">
      <c r="A16" s="2"/>
      <c r="B16" s="34" t="s">
        <v>6</v>
      </c>
      <c r="C16" s="32"/>
      <c r="D16" s="3"/>
    </row>
    <row r="17" spans="1:4" x14ac:dyDescent="0.25">
      <c r="A17" s="2"/>
      <c r="B17" s="1" t="s">
        <v>115</v>
      </c>
      <c r="C17" s="32"/>
      <c r="D17" s="3"/>
    </row>
    <row r="18" spans="1:4" ht="30" x14ac:dyDescent="0.25">
      <c r="A18" s="2"/>
      <c r="B18" s="34" t="s">
        <v>7</v>
      </c>
      <c r="C18" s="32"/>
      <c r="D18" s="3"/>
    </row>
    <row r="19" spans="1:4" x14ac:dyDescent="0.25">
      <c r="A19" s="2"/>
      <c r="B19" s="35" t="s">
        <v>8</v>
      </c>
      <c r="C19" s="32" t="s">
        <v>9</v>
      </c>
      <c r="D19" s="3"/>
    </row>
    <row r="20" spans="1:4" x14ac:dyDescent="0.25">
      <c r="A20" s="2"/>
      <c r="B20" s="35" t="s">
        <v>10</v>
      </c>
      <c r="C20" s="32" t="s">
        <v>9</v>
      </c>
      <c r="D20" s="3"/>
    </row>
    <row r="21" spans="1:4" x14ac:dyDescent="0.25">
      <c r="A21" s="2"/>
      <c r="B21" s="35" t="s">
        <v>11</v>
      </c>
      <c r="C21" s="32" t="s">
        <v>12</v>
      </c>
      <c r="D21" s="3"/>
    </row>
    <row r="22" spans="1:4" ht="30" x14ac:dyDescent="0.25">
      <c r="A22" s="2"/>
      <c r="B22" s="34" t="s">
        <v>13</v>
      </c>
      <c r="C22" s="32"/>
      <c r="D22" s="3"/>
    </row>
    <row r="23" spans="1:4" x14ac:dyDescent="0.25">
      <c r="A23" s="2"/>
      <c r="B23" s="35" t="s">
        <v>8</v>
      </c>
      <c r="C23" s="32" t="s">
        <v>14</v>
      </c>
      <c r="D23" s="3"/>
    </row>
    <row r="24" spans="1:4" x14ac:dyDescent="0.25">
      <c r="A24" s="2"/>
      <c r="B24" s="35" t="s">
        <v>10</v>
      </c>
      <c r="C24" s="32" t="s">
        <v>14</v>
      </c>
      <c r="D24" s="3"/>
    </row>
    <row r="25" spans="1:4" x14ac:dyDescent="0.25">
      <c r="A25" s="2"/>
      <c r="B25" s="35" t="s">
        <v>11</v>
      </c>
      <c r="C25" s="32" t="s">
        <v>12</v>
      </c>
      <c r="D25" s="3"/>
    </row>
    <row r="26" spans="1:4" x14ac:dyDescent="0.25">
      <c r="A26" s="2"/>
      <c r="B26" s="34" t="s">
        <v>15</v>
      </c>
      <c r="C26" s="32" t="s">
        <v>16</v>
      </c>
      <c r="D26" s="3"/>
    </row>
    <row r="27" spans="1:4" x14ac:dyDescent="0.25">
      <c r="A27" s="2"/>
      <c r="B27" s="34" t="s">
        <v>17</v>
      </c>
      <c r="C27" s="32" t="s">
        <v>12</v>
      </c>
      <c r="D27" s="3"/>
    </row>
    <row r="28" spans="1:4" x14ac:dyDescent="0.25">
      <c r="A28" s="2"/>
      <c r="B28" s="1" t="s">
        <v>18</v>
      </c>
      <c r="C28" s="32"/>
      <c r="D28" s="3"/>
    </row>
    <row r="29" spans="1:4" ht="30" x14ac:dyDescent="0.25">
      <c r="A29" s="2"/>
      <c r="B29" s="34" t="s">
        <v>19</v>
      </c>
      <c r="C29" s="32"/>
      <c r="D29" s="3"/>
    </row>
    <row r="30" spans="1:4" ht="30" x14ac:dyDescent="0.25">
      <c r="A30" s="2"/>
      <c r="B30" s="35" t="s">
        <v>8</v>
      </c>
      <c r="C30" s="32" t="s">
        <v>20</v>
      </c>
      <c r="D30" s="3"/>
    </row>
    <row r="31" spans="1:4" ht="30" x14ac:dyDescent="0.25">
      <c r="A31" s="2"/>
      <c r="B31" s="35" t="s">
        <v>10</v>
      </c>
      <c r="C31" s="32" t="s">
        <v>20</v>
      </c>
      <c r="D31" s="3"/>
    </row>
    <row r="32" spans="1:4" ht="30" x14ac:dyDescent="0.25">
      <c r="A32" s="2"/>
      <c r="B32" s="34" t="s">
        <v>21</v>
      </c>
      <c r="C32" s="32"/>
      <c r="D32" s="3"/>
    </row>
    <row r="33" spans="1:4" x14ac:dyDescent="0.25">
      <c r="A33" s="2"/>
      <c r="B33" s="35" t="s">
        <v>8</v>
      </c>
      <c r="C33" s="32" t="s">
        <v>22</v>
      </c>
      <c r="D33" s="3"/>
    </row>
    <row r="34" spans="1:4" x14ac:dyDescent="0.25">
      <c r="A34" s="2"/>
      <c r="B34" s="35" t="s">
        <v>10</v>
      </c>
      <c r="C34" s="32" t="s">
        <v>22</v>
      </c>
      <c r="D34" s="3"/>
    </row>
    <row r="35" spans="1:4" ht="30" x14ac:dyDescent="0.25">
      <c r="A35" s="2"/>
      <c r="B35" s="34" t="s">
        <v>23</v>
      </c>
      <c r="C35" s="32"/>
      <c r="D35" s="3"/>
    </row>
    <row r="36" spans="1:4" ht="30" x14ac:dyDescent="0.25">
      <c r="A36" s="2"/>
      <c r="B36" s="35" t="s">
        <v>8</v>
      </c>
      <c r="C36" s="32" t="s">
        <v>24</v>
      </c>
      <c r="D36" s="3"/>
    </row>
    <row r="37" spans="1:4" ht="30" x14ac:dyDescent="0.25">
      <c r="A37" s="2"/>
      <c r="B37" s="35" t="s">
        <v>10</v>
      </c>
      <c r="C37" s="32" t="s">
        <v>24</v>
      </c>
      <c r="D37" s="3"/>
    </row>
    <row r="38" spans="1:4" ht="30" x14ac:dyDescent="0.25">
      <c r="A38" s="2"/>
      <c r="B38" s="34" t="s">
        <v>25</v>
      </c>
      <c r="C38" s="32"/>
      <c r="D38" s="3"/>
    </row>
    <row r="39" spans="1:4" ht="30" x14ac:dyDescent="0.25">
      <c r="A39" s="2"/>
      <c r="B39" s="35" t="s">
        <v>8</v>
      </c>
      <c r="C39" s="32" t="s">
        <v>26</v>
      </c>
      <c r="D39" s="3"/>
    </row>
    <row r="40" spans="1:4" ht="30" x14ac:dyDescent="0.25">
      <c r="A40" s="2"/>
      <c r="B40" s="35" t="s">
        <v>10</v>
      </c>
      <c r="C40" s="32" t="s">
        <v>26</v>
      </c>
      <c r="D40" s="3"/>
    </row>
    <row r="41" spans="1:4" ht="30" x14ac:dyDescent="0.25">
      <c r="A41" s="2"/>
      <c r="B41" s="35" t="s">
        <v>11</v>
      </c>
      <c r="C41" s="32" t="s">
        <v>27</v>
      </c>
      <c r="D41" s="3"/>
    </row>
    <row r="42" spans="1:4" x14ac:dyDescent="0.25">
      <c r="A42" s="2"/>
      <c r="B42" s="34" t="s">
        <v>28</v>
      </c>
      <c r="C42" s="32"/>
      <c r="D42" s="3"/>
    </row>
    <row r="43" spans="1:4" ht="30" x14ac:dyDescent="0.25">
      <c r="A43" s="2"/>
      <c r="B43" s="34" t="s">
        <v>25</v>
      </c>
      <c r="C43" s="32"/>
      <c r="D43" s="3"/>
    </row>
    <row r="44" spans="1:4" ht="30" x14ac:dyDescent="0.25">
      <c r="A44" s="2"/>
      <c r="B44" s="35" t="s">
        <v>8</v>
      </c>
      <c r="C44" s="32" t="s">
        <v>26</v>
      </c>
      <c r="D44" s="3"/>
    </row>
    <row r="45" spans="1:4" ht="30" x14ac:dyDescent="0.25">
      <c r="A45" s="2"/>
      <c r="B45" s="35" t="s">
        <v>10</v>
      </c>
      <c r="C45" s="32" t="s">
        <v>26</v>
      </c>
      <c r="D45" s="3"/>
    </row>
    <row r="46" spans="1:4" ht="30" x14ac:dyDescent="0.25">
      <c r="A46" s="2"/>
      <c r="B46" s="34" t="s">
        <v>21</v>
      </c>
      <c r="C46" s="32"/>
      <c r="D46" s="3"/>
    </row>
    <row r="47" spans="1:4" x14ac:dyDescent="0.25">
      <c r="A47" s="2"/>
      <c r="B47" s="35" t="s">
        <v>8</v>
      </c>
      <c r="C47" s="32" t="s">
        <v>29</v>
      </c>
      <c r="D47" s="3"/>
    </row>
    <row r="48" spans="1:4" x14ac:dyDescent="0.25">
      <c r="A48" s="2"/>
      <c r="B48" s="35" t="s">
        <v>10</v>
      </c>
      <c r="C48" s="32" t="s">
        <v>29</v>
      </c>
      <c r="D48" s="3"/>
    </row>
    <row r="49" spans="1:4" ht="30" x14ac:dyDescent="0.25">
      <c r="A49" s="15" t="s">
        <v>30</v>
      </c>
      <c r="B49" s="1" t="s">
        <v>31</v>
      </c>
      <c r="C49" s="32"/>
      <c r="D49" s="3"/>
    </row>
    <row r="50" spans="1:4" ht="30" x14ac:dyDescent="0.25">
      <c r="A50" s="2"/>
      <c r="B50" s="35" t="s">
        <v>32</v>
      </c>
      <c r="C50" s="32" t="s">
        <v>33</v>
      </c>
      <c r="D50" s="3"/>
    </row>
    <row r="51" spans="1:4" ht="15.75" thickBot="1" x14ac:dyDescent="0.3">
      <c r="A51" s="4"/>
      <c r="B51" s="37" t="s">
        <v>34</v>
      </c>
      <c r="C51" s="38" t="s">
        <v>9</v>
      </c>
      <c r="D51" s="5"/>
    </row>
    <row r="52" spans="1:4" ht="30" x14ac:dyDescent="0.25">
      <c r="A52" s="68">
        <v>2</v>
      </c>
      <c r="B52" s="1" t="s">
        <v>35</v>
      </c>
      <c r="C52" s="70"/>
      <c r="D52" s="71">
        <f>3.48/1.18*1.2</f>
        <v>3.5389830508474578</v>
      </c>
    </row>
    <row r="53" spans="1:4" x14ac:dyDescent="0.25">
      <c r="A53" s="69"/>
      <c r="B53" s="1" t="s">
        <v>3</v>
      </c>
      <c r="C53" s="63"/>
      <c r="D53" s="72"/>
    </row>
    <row r="54" spans="1:4" ht="30" x14ac:dyDescent="0.25">
      <c r="A54" s="2"/>
      <c r="B54" s="35" t="s">
        <v>36</v>
      </c>
      <c r="C54" s="32" t="s">
        <v>37</v>
      </c>
      <c r="D54" s="3"/>
    </row>
    <row r="55" spans="1:4" ht="30" x14ac:dyDescent="0.25">
      <c r="A55" s="2"/>
      <c r="B55" s="35" t="s">
        <v>38</v>
      </c>
      <c r="C55" s="32" t="s">
        <v>39</v>
      </c>
      <c r="D55" s="3"/>
    </row>
    <row r="56" spans="1:4" ht="30" x14ac:dyDescent="0.25">
      <c r="A56" s="2"/>
      <c r="B56" s="35" t="s">
        <v>40</v>
      </c>
      <c r="C56" s="32" t="s">
        <v>41</v>
      </c>
      <c r="D56" s="3"/>
    </row>
    <row r="57" spans="1:4" ht="30" x14ac:dyDescent="0.25">
      <c r="A57" s="2"/>
      <c r="B57" s="35" t="s">
        <v>42</v>
      </c>
      <c r="C57" s="32" t="s">
        <v>41</v>
      </c>
      <c r="D57" s="3"/>
    </row>
    <row r="58" spans="1:4" x14ac:dyDescent="0.25">
      <c r="A58" s="64"/>
      <c r="B58" s="35" t="s">
        <v>43</v>
      </c>
      <c r="C58" s="32" t="s">
        <v>37</v>
      </c>
      <c r="D58" s="64"/>
    </row>
    <row r="59" spans="1:4" x14ac:dyDescent="0.25">
      <c r="A59" s="64"/>
      <c r="B59" s="35" t="s">
        <v>45</v>
      </c>
      <c r="C59" s="32" t="s">
        <v>41</v>
      </c>
      <c r="D59" s="64"/>
    </row>
    <row r="60" spans="1:4" x14ac:dyDescent="0.25">
      <c r="A60" s="64"/>
      <c r="B60" s="61" t="s">
        <v>46</v>
      </c>
      <c r="C60" s="63" t="s">
        <v>41</v>
      </c>
      <c r="D60" s="64"/>
    </row>
    <row r="61" spans="1:4" ht="15.75" thickBot="1" x14ac:dyDescent="0.3">
      <c r="A61" s="65"/>
      <c r="B61" s="66"/>
      <c r="C61" s="67"/>
      <c r="D61" s="65"/>
    </row>
    <row r="62" spans="1:4" x14ac:dyDescent="0.25">
      <c r="A62" s="68">
        <v>3</v>
      </c>
      <c r="B62" s="1" t="s">
        <v>56</v>
      </c>
      <c r="C62" s="70"/>
      <c r="D62" s="73">
        <f>7.96/1.18*1.2</f>
        <v>8.0949152542372893</v>
      </c>
    </row>
    <row r="63" spans="1:4" x14ac:dyDescent="0.25">
      <c r="A63" s="69"/>
      <c r="B63" s="1" t="s">
        <v>3</v>
      </c>
      <c r="C63" s="63"/>
      <c r="D63" s="74"/>
    </row>
    <row r="64" spans="1:4" ht="45" x14ac:dyDescent="0.25">
      <c r="A64" s="2"/>
      <c r="B64" s="35" t="s">
        <v>57</v>
      </c>
      <c r="C64" s="32" t="s">
        <v>58</v>
      </c>
      <c r="D64" s="3"/>
    </row>
    <row r="65" spans="1:4" ht="36" customHeight="1" x14ac:dyDescent="0.25">
      <c r="A65" s="2"/>
      <c r="B65" s="35" t="s">
        <v>59</v>
      </c>
      <c r="C65" s="32" t="s">
        <v>49</v>
      </c>
      <c r="D65" s="3"/>
    </row>
    <row r="66" spans="1:4" ht="30" x14ac:dyDescent="0.25">
      <c r="A66" s="2"/>
      <c r="B66" s="35" t="s">
        <v>60</v>
      </c>
      <c r="C66" s="32" t="s">
        <v>12</v>
      </c>
      <c r="D66" s="3"/>
    </row>
    <row r="67" spans="1:4" ht="45" x14ac:dyDescent="0.25">
      <c r="A67" s="2"/>
      <c r="B67" s="35" t="s">
        <v>61</v>
      </c>
      <c r="C67" s="32" t="s">
        <v>49</v>
      </c>
      <c r="D67" s="3"/>
    </row>
    <row r="68" spans="1:4" ht="30.75" thickBot="1" x14ac:dyDescent="0.3">
      <c r="A68" s="2"/>
      <c r="B68" s="35" t="s">
        <v>62</v>
      </c>
      <c r="C68" s="32" t="s">
        <v>49</v>
      </c>
      <c r="D68" s="3"/>
    </row>
    <row r="69" spans="1:4" ht="49.5" customHeight="1" thickBot="1" x14ac:dyDescent="0.3">
      <c r="A69" s="18">
        <v>4</v>
      </c>
      <c r="B69" s="52" t="s">
        <v>63</v>
      </c>
      <c r="C69" s="53" t="s">
        <v>64</v>
      </c>
      <c r="D69" s="54">
        <f>14.09/1.18*1.2</f>
        <v>14.328813559322034</v>
      </c>
    </row>
    <row r="70" spans="1:4" ht="45" x14ac:dyDescent="0.25">
      <c r="A70" s="17">
        <v>5</v>
      </c>
      <c r="B70" s="1" t="s">
        <v>65</v>
      </c>
      <c r="C70" s="32"/>
      <c r="D70" s="13">
        <f>0.22/1.18*1.2</f>
        <v>0.22372881355932203</v>
      </c>
    </row>
    <row r="71" spans="1:4" ht="30" x14ac:dyDescent="0.25">
      <c r="A71" s="64"/>
      <c r="B71" s="35" t="s">
        <v>66</v>
      </c>
      <c r="C71" s="32" t="s">
        <v>67</v>
      </c>
      <c r="D71" s="64"/>
    </row>
    <row r="72" spans="1:4" ht="30" x14ac:dyDescent="0.25">
      <c r="A72" s="64"/>
      <c r="B72" s="35" t="s">
        <v>68</v>
      </c>
      <c r="C72" s="32" t="s">
        <v>70</v>
      </c>
      <c r="D72" s="64"/>
    </row>
    <row r="73" spans="1:4" ht="30" x14ac:dyDescent="0.25">
      <c r="A73" s="64"/>
      <c r="B73" s="35" t="s">
        <v>69</v>
      </c>
      <c r="C73" s="32" t="s">
        <v>70</v>
      </c>
      <c r="D73" s="64"/>
    </row>
    <row r="74" spans="1:4" ht="60" x14ac:dyDescent="0.25">
      <c r="A74" s="64"/>
      <c r="B74" s="35" t="s">
        <v>71</v>
      </c>
      <c r="C74" s="32" t="s">
        <v>70</v>
      </c>
      <c r="D74" s="64"/>
    </row>
    <row r="75" spans="1:4" x14ac:dyDescent="0.25">
      <c r="A75" s="64"/>
      <c r="B75" s="35" t="s">
        <v>72</v>
      </c>
      <c r="C75" s="32"/>
      <c r="D75" s="64"/>
    </row>
    <row r="76" spans="1:4" ht="60" x14ac:dyDescent="0.25">
      <c r="A76" s="64"/>
      <c r="B76" s="35" t="s">
        <v>73</v>
      </c>
      <c r="C76" s="32" t="s">
        <v>70</v>
      </c>
      <c r="D76" s="64"/>
    </row>
    <row r="77" spans="1:4" ht="30" x14ac:dyDescent="0.25">
      <c r="A77" s="64"/>
      <c r="B77" s="35" t="s">
        <v>74</v>
      </c>
      <c r="C77" s="32" t="s">
        <v>70</v>
      </c>
      <c r="D77" s="64"/>
    </row>
    <row r="78" spans="1:4" x14ac:dyDescent="0.25">
      <c r="A78" s="64"/>
      <c r="B78" s="35" t="s">
        <v>75</v>
      </c>
      <c r="C78" s="32" t="s">
        <v>70</v>
      </c>
      <c r="D78" s="64"/>
    </row>
    <row r="79" spans="1:4" ht="45" x14ac:dyDescent="0.25">
      <c r="A79" s="64"/>
      <c r="B79" s="35" t="s">
        <v>76</v>
      </c>
      <c r="C79" s="32" t="s">
        <v>70</v>
      </c>
      <c r="D79" s="64"/>
    </row>
    <row r="80" spans="1:4" ht="15.75" thickBot="1" x14ac:dyDescent="0.3">
      <c r="A80" s="65"/>
      <c r="B80" s="39"/>
      <c r="C80" s="38"/>
      <c r="D80" s="65"/>
    </row>
    <row r="81" spans="1:4" x14ac:dyDescent="0.25">
      <c r="A81" s="17">
        <v>6</v>
      </c>
      <c r="B81" s="1" t="s">
        <v>77</v>
      </c>
      <c r="C81" s="8"/>
      <c r="D81" s="13">
        <f>0.01/1.18*1.2</f>
        <v>1.0169491525423728E-2</v>
      </c>
    </row>
    <row r="82" spans="1:4" x14ac:dyDescent="0.25">
      <c r="A82" s="64"/>
      <c r="B82" s="61" t="s">
        <v>78</v>
      </c>
      <c r="C82" s="63" t="s">
        <v>79</v>
      </c>
      <c r="D82" s="64"/>
    </row>
    <row r="83" spans="1:4" ht="105" customHeight="1" thickBot="1" x14ac:dyDescent="0.3">
      <c r="A83" s="65"/>
      <c r="B83" s="66"/>
      <c r="C83" s="67"/>
      <c r="D83" s="65"/>
    </row>
    <row r="84" spans="1:4" x14ac:dyDescent="0.25">
      <c r="A84" s="17">
        <v>7</v>
      </c>
      <c r="B84" s="1" t="s">
        <v>80</v>
      </c>
      <c r="C84" s="8"/>
      <c r="D84" s="13">
        <f>0.01/1.18*1.2</f>
        <v>1.0169491525423728E-2</v>
      </c>
    </row>
    <row r="85" spans="1:4" x14ac:dyDescent="0.25">
      <c r="A85" s="64"/>
      <c r="B85" s="62" t="s">
        <v>81</v>
      </c>
      <c r="C85" s="63" t="s">
        <v>79</v>
      </c>
      <c r="D85" s="64"/>
    </row>
    <row r="86" spans="1:4" x14ac:dyDescent="0.25">
      <c r="A86" s="64"/>
      <c r="B86" s="62"/>
      <c r="C86" s="63"/>
      <c r="D86" s="64"/>
    </row>
    <row r="87" spans="1:4" ht="30" x14ac:dyDescent="0.25">
      <c r="A87" s="2"/>
      <c r="B87" s="40" t="s">
        <v>82</v>
      </c>
      <c r="C87" s="32" t="s">
        <v>70</v>
      </c>
      <c r="D87" s="3"/>
    </row>
    <row r="88" spans="1:4" x14ac:dyDescent="0.25">
      <c r="A88" s="2"/>
      <c r="B88" s="40" t="s">
        <v>83</v>
      </c>
      <c r="C88" s="32" t="s">
        <v>70</v>
      </c>
      <c r="D88" s="64"/>
    </row>
    <row r="89" spans="1:4" ht="15.75" thickBot="1" x14ac:dyDescent="0.3">
      <c r="A89" s="4"/>
      <c r="B89" s="41" t="s">
        <v>84</v>
      </c>
      <c r="C89" s="38" t="s">
        <v>70</v>
      </c>
      <c r="D89" s="65"/>
    </row>
    <row r="90" spans="1:4" x14ac:dyDescent="0.25">
      <c r="A90" s="17">
        <v>8</v>
      </c>
      <c r="B90" s="1" t="s">
        <v>85</v>
      </c>
      <c r="C90" s="8"/>
      <c r="D90" s="13">
        <f>0.19/1.18*1.2</f>
        <v>0.19322033898305085</v>
      </c>
    </row>
    <row r="91" spans="1:4" ht="45.75" thickBot="1" x14ac:dyDescent="0.3">
      <c r="A91" s="2"/>
      <c r="B91" s="37" t="s">
        <v>86</v>
      </c>
      <c r="C91" s="38" t="s">
        <v>12</v>
      </c>
      <c r="D91" s="5"/>
    </row>
    <row r="92" spans="1:4" ht="15.75" thickBot="1" x14ac:dyDescent="0.3">
      <c r="A92" s="18">
        <v>9</v>
      </c>
      <c r="B92" s="11" t="s">
        <v>88</v>
      </c>
      <c r="C92" s="10"/>
      <c r="D92" s="9">
        <f>4.68/1.18*1.2</f>
        <v>4.7593220338983047</v>
      </c>
    </row>
    <row r="93" spans="1:4" ht="32.25" customHeight="1" thickBot="1" x14ac:dyDescent="0.3">
      <c r="A93" s="75" t="s">
        <v>87</v>
      </c>
      <c r="B93" s="76"/>
      <c r="C93" s="77"/>
      <c r="D93" s="12">
        <f>D13+D52+D62+D69+D70+D81+D84+D90+D92</f>
        <v>37.179661016949154</v>
      </c>
    </row>
  </sheetData>
  <mergeCells count="33">
    <mergeCell ref="A8:D10"/>
    <mergeCell ref="C1:D1"/>
    <mergeCell ref="C3:D3"/>
    <mergeCell ref="C4:D4"/>
    <mergeCell ref="C5:D5"/>
    <mergeCell ref="C6:D6"/>
    <mergeCell ref="A13:A14"/>
    <mergeCell ref="C13:C14"/>
    <mergeCell ref="D13:D14"/>
    <mergeCell ref="A52:A53"/>
    <mergeCell ref="C52:C53"/>
    <mergeCell ref="D52:D53"/>
    <mergeCell ref="A58:A59"/>
    <mergeCell ref="D58:D59"/>
    <mergeCell ref="A60:A61"/>
    <mergeCell ref="B60:B61"/>
    <mergeCell ref="C60:C61"/>
    <mergeCell ref="D60:D61"/>
    <mergeCell ref="A62:A63"/>
    <mergeCell ref="C62:C63"/>
    <mergeCell ref="D62:D63"/>
    <mergeCell ref="A93:C93"/>
    <mergeCell ref="A71:A80"/>
    <mergeCell ref="D71:D80"/>
    <mergeCell ref="A82:A83"/>
    <mergeCell ref="B82:B83"/>
    <mergeCell ref="C82:C83"/>
    <mergeCell ref="D82:D83"/>
    <mergeCell ref="A85:A86"/>
    <mergeCell ref="B85:B86"/>
    <mergeCell ref="C85:C86"/>
    <mergeCell ref="D85:D86"/>
    <mergeCell ref="D88:D89"/>
  </mergeCells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94"/>
  <sheetViews>
    <sheetView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4" width="25.7109375" customWidth="1"/>
  </cols>
  <sheetData>
    <row r="1" spans="1:5" x14ac:dyDescent="0.25">
      <c r="C1" s="56" t="s">
        <v>94</v>
      </c>
      <c r="D1" s="56"/>
      <c r="E1" s="55"/>
    </row>
    <row r="3" spans="1:5" x14ac:dyDescent="0.25">
      <c r="C3" s="56" t="s">
        <v>90</v>
      </c>
      <c r="D3" s="56"/>
      <c r="E3" s="55"/>
    </row>
    <row r="4" spans="1:5" x14ac:dyDescent="0.25">
      <c r="C4" s="56" t="s">
        <v>91</v>
      </c>
      <c r="D4" s="56"/>
      <c r="E4" s="55"/>
    </row>
    <row r="5" spans="1:5" x14ac:dyDescent="0.25">
      <c r="C5" s="56" t="s">
        <v>92</v>
      </c>
      <c r="D5" s="56"/>
      <c r="E5" s="55"/>
    </row>
    <row r="6" spans="1:5" x14ac:dyDescent="0.25">
      <c r="C6" s="56" t="s">
        <v>119</v>
      </c>
      <c r="D6" s="56"/>
      <c r="E6" s="55"/>
    </row>
    <row r="7" spans="1:5" ht="18.75" customHeight="1" x14ac:dyDescent="0.25">
      <c r="A7" s="57" t="s">
        <v>106</v>
      </c>
      <c r="B7" s="57"/>
      <c r="C7" s="57"/>
      <c r="D7" s="57"/>
      <c r="E7" s="19"/>
    </row>
    <row r="8" spans="1:5" ht="1.5" customHeight="1" x14ac:dyDescent="0.25">
      <c r="A8" s="57"/>
      <c r="B8" s="57"/>
      <c r="C8" s="57"/>
      <c r="D8" s="57"/>
      <c r="E8" s="19"/>
    </row>
    <row r="9" spans="1:5" ht="183" customHeight="1" x14ac:dyDescent="0.25">
      <c r="A9" s="57"/>
      <c r="B9" s="57"/>
      <c r="C9" s="57"/>
      <c r="D9" s="57"/>
      <c r="E9" s="19"/>
    </row>
    <row r="10" spans="1:5" ht="15.75" thickBot="1" x14ac:dyDescent="0.3"/>
    <row r="11" spans="1:5" ht="59.25" customHeight="1" thickBot="1" x14ac:dyDescent="0.3">
      <c r="A11" s="20" t="s">
        <v>0</v>
      </c>
      <c r="B11" s="21" t="s">
        <v>1</v>
      </c>
      <c r="C11" s="21" t="s">
        <v>113</v>
      </c>
      <c r="D11" s="22" t="s">
        <v>114</v>
      </c>
    </row>
    <row r="12" spans="1:5" x14ac:dyDescent="0.25">
      <c r="A12" s="69">
        <v>1</v>
      </c>
      <c r="B12" s="1" t="s">
        <v>2</v>
      </c>
      <c r="C12" s="69"/>
      <c r="D12" s="72">
        <f>5.92/1.18*1.2</f>
        <v>6.0203389830508476</v>
      </c>
    </row>
    <row r="13" spans="1:5" x14ac:dyDescent="0.25">
      <c r="A13" s="69"/>
      <c r="B13" s="1" t="s">
        <v>3</v>
      </c>
      <c r="C13" s="69"/>
      <c r="D13" s="72"/>
    </row>
    <row r="14" spans="1:5" ht="30" x14ac:dyDescent="0.25">
      <c r="A14" s="15" t="s">
        <v>4</v>
      </c>
      <c r="B14" s="1" t="s">
        <v>5</v>
      </c>
      <c r="C14" s="32"/>
      <c r="D14" s="3"/>
    </row>
    <row r="15" spans="1:5" x14ac:dyDescent="0.25">
      <c r="A15" s="2"/>
      <c r="B15" s="34" t="s">
        <v>6</v>
      </c>
      <c r="C15" s="32"/>
      <c r="D15" s="3"/>
    </row>
    <row r="16" spans="1:5" x14ac:dyDescent="0.25">
      <c r="A16" s="2"/>
      <c r="B16" s="1" t="s">
        <v>115</v>
      </c>
      <c r="C16" s="32"/>
      <c r="D16" s="3"/>
    </row>
    <row r="17" spans="1:4" ht="30" x14ac:dyDescent="0.25">
      <c r="A17" s="2"/>
      <c r="B17" s="34" t="s">
        <v>7</v>
      </c>
      <c r="C17" s="32"/>
      <c r="D17" s="3"/>
    </row>
    <row r="18" spans="1:4" x14ac:dyDescent="0.25">
      <c r="A18" s="2"/>
      <c r="B18" s="35" t="s">
        <v>8</v>
      </c>
      <c r="C18" s="32" t="s">
        <v>9</v>
      </c>
      <c r="D18" s="3"/>
    </row>
    <row r="19" spans="1:4" x14ac:dyDescent="0.25">
      <c r="A19" s="2"/>
      <c r="B19" s="35" t="s">
        <v>10</v>
      </c>
      <c r="C19" s="32" t="s">
        <v>9</v>
      </c>
      <c r="D19" s="3"/>
    </row>
    <row r="20" spans="1:4" x14ac:dyDescent="0.25">
      <c r="A20" s="2"/>
      <c r="B20" s="35" t="s">
        <v>11</v>
      </c>
      <c r="C20" s="32" t="s">
        <v>12</v>
      </c>
      <c r="D20" s="3"/>
    </row>
    <row r="21" spans="1:4" ht="30" x14ac:dyDescent="0.25">
      <c r="A21" s="2"/>
      <c r="B21" s="34" t="s">
        <v>13</v>
      </c>
      <c r="C21" s="32"/>
      <c r="D21" s="3"/>
    </row>
    <row r="22" spans="1:4" x14ac:dyDescent="0.25">
      <c r="A22" s="2"/>
      <c r="B22" s="35" t="s">
        <v>8</v>
      </c>
      <c r="C22" s="32" t="s">
        <v>14</v>
      </c>
      <c r="D22" s="3"/>
    </row>
    <row r="23" spans="1:4" x14ac:dyDescent="0.25">
      <c r="A23" s="2"/>
      <c r="B23" s="35" t="s">
        <v>10</v>
      </c>
      <c r="C23" s="32" t="s">
        <v>14</v>
      </c>
      <c r="D23" s="3"/>
    </row>
    <row r="24" spans="1:4" x14ac:dyDescent="0.25">
      <c r="A24" s="2"/>
      <c r="B24" s="35" t="s">
        <v>11</v>
      </c>
      <c r="C24" s="32" t="s">
        <v>12</v>
      </c>
      <c r="D24" s="3"/>
    </row>
    <row r="25" spans="1:4" x14ac:dyDescent="0.25">
      <c r="A25" s="2"/>
      <c r="B25" s="34" t="s">
        <v>15</v>
      </c>
      <c r="C25" s="32" t="s">
        <v>16</v>
      </c>
      <c r="D25" s="3"/>
    </row>
    <row r="26" spans="1:4" x14ac:dyDescent="0.25">
      <c r="A26" s="2"/>
      <c r="B26" s="34" t="s">
        <v>17</v>
      </c>
      <c r="C26" s="32" t="s">
        <v>12</v>
      </c>
      <c r="D26" s="3"/>
    </row>
    <row r="27" spans="1:4" x14ac:dyDescent="0.25">
      <c r="A27" s="2"/>
      <c r="B27" s="1" t="s">
        <v>18</v>
      </c>
      <c r="C27" s="32"/>
      <c r="D27" s="3"/>
    </row>
    <row r="28" spans="1:4" ht="30" x14ac:dyDescent="0.25">
      <c r="A28" s="2"/>
      <c r="B28" s="34" t="s">
        <v>19</v>
      </c>
      <c r="C28" s="32"/>
      <c r="D28" s="3"/>
    </row>
    <row r="29" spans="1:4" ht="30" x14ac:dyDescent="0.25">
      <c r="A29" s="2"/>
      <c r="B29" s="35" t="s">
        <v>8</v>
      </c>
      <c r="C29" s="32" t="s">
        <v>20</v>
      </c>
      <c r="D29" s="3"/>
    </row>
    <row r="30" spans="1:4" ht="30" x14ac:dyDescent="0.25">
      <c r="A30" s="2"/>
      <c r="B30" s="35" t="s">
        <v>10</v>
      </c>
      <c r="C30" s="32" t="s">
        <v>20</v>
      </c>
      <c r="D30" s="3"/>
    </row>
    <row r="31" spans="1:4" ht="30" x14ac:dyDescent="0.25">
      <c r="A31" s="2"/>
      <c r="B31" s="34" t="s">
        <v>21</v>
      </c>
      <c r="C31" s="32"/>
      <c r="D31" s="3"/>
    </row>
    <row r="32" spans="1:4" x14ac:dyDescent="0.25">
      <c r="A32" s="2"/>
      <c r="B32" s="35" t="s">
        <v>8</v>
      </c>
      <c r="C32" s="32" t="s">
        <v>22</v>
      </c>
      <c r="D32" s="3"/>
    </row>
    <row r="33" spans="1:4" x14ac:dyDescent="0.25">
      <c r="A33" s="2"/>
      <c r="B33" s="35" t="s">
        <v>10</v>
      </c>
      <c r="C33" s="32" t="s">
        <v>22</v>
      </c>
      <c r="D33" s="3"/>
    </row>
    <row r="34" spans="1:4" ht="30" x14ac:dyDescent="0.25">
      <c r="A34" s="2"/>
      <c r="B34" s="34" t="s">
        <v>23</v>
      </c>
      <c r="C34" s="32"/>
      <c r="D34" s="3"/>
    </row>
    <row r="35" spans="1:4" ht="30" x14ac:dyDescent="0.25">
      <c r="A35" s="2"/>
      <c r="B35" s="35" t="s">
        <v>8</v>
      </c>
      <c r="C35" s="32" t="s">
        <v>24</v>
      </c>
      <c r="D35" s="3"/>
    </row>
    <row r="36" spans="1:4" ht="30" x14ac:dyDescent="0.25">
      <c r="A36" s="2"/>
      <c r="B36" s="35" t="s">
        <v>10</v>
      </c>
      <c r="C36" s="32" t="s">
        <v>24</v>
      </c>
      <c r="D36" s="3"/>
    </row>
    <row r="37" spans="1:4" ht="30" x14ac:dyDescent="0.25">
      <c r="A37" s="2"/>
      <c r="B37" s="34" t="s">
        <v>25</v>
      </c>
      <c r="C37" s="32"/>
      <c r="D37" s="3"/>
    </row>
    <row r="38" spans="1:4" ht="30" x14ac:dyDescent="0.25">
      <c r="A38" s="2"/>
      <c r="B38" s="35" t="s">
        <v>8</v>
      </c>
      <c r="C38" s="32" t="s">
        <v>26</v>
      </c>
      <c r="D38" s="3"/>
    </row>
    <row r="39" spans="1:4" ht="30" x14ac:dyDescent="0.25">
      <c r="A39" s="2"/>
      <c r="B39" s="35" t="s">
        <v>10</v>
      </c>
      <c r="C39" s="32" t="s">
        <v>26</v>
      </c>
      <c r="D39" s="3"/>
    </row>
    <row r="40" spans="1:4" ht="30" x14ac:dyDescent="0.25">
      <c r="A40" s="2"/>
      <c r="B40" s="35" t="s">
        <v>11</v>
      </c>
      <c r="C40" s="32" t="s">
        <v>27</v>
      </c>
      <c r="D40" s="3"/>
    </row>
    <row r="41" spans="1:4" x14ac:dyDescent="0.25">
      <c r="A41" s="2"/>
      <c r="B41" s="34" t="s">
        <v>28</v>
      </c>
      <c r="C41" s="32"/>
      <c r="D41" s="3"/>
    </row>
    <row r="42" spans="1:4" ht="30" x14ac:dyDescent="0.25">
      <c r="A42" s="2"/>
      <c r="B42" s="34" t="s">
        <v>25</v>
      </c>
      <c r="C42" s="32"/>
      <c r="D42" s="3"/>
    </row>
    <row r="43" spans="1:4" ht="30" x14ac:dyDescent="0.25">
      <c r="A43" s="2"/>
      <c r="B43" s="35" t="s">
        <v>8</v>
      </c>
      <c r="C43" s="32" t="s">
        <v>26</v>
      </c>
      <c r="D43" s="3"/>
    </row>
    <row r="44" spans="1:4" ht="30" x14ac:dyDescent="0.25">
      <c r="A44" s="2"/>
      <c r="B44" s="35" t="s">
        <v>10</v>
      </c>
      <c r="C44" s="32" t="s">
        <v>26</v>
      </c>
      <c r="D44" s="3"/>
    </row>
    <row r="45" spans="1:4" ht="30" x14ac:dyDescent="0.25">
      <c r="A45" s="2"/>
      <c r="B45" s="34" t="s">
        <v>21</v>
      </c>
      <c r="C45" s="32"/>
      <c r="D45" s="3"/>
    </row>
    <row r="46" spans="1:4" x14ac:dyDescent="0.25">
      <c r="A46" s="2"/>
      <c r="B46" s="35" t="s">
        <v>8</v>
      </c>
      <c r="C46" s="32" t="s">
        <v>29</v>
      </c>
      <c r="D46" s="3"/>
    </row>
    <row r="47" spans="1:4" x14ac:dyDescent="0.25">
      <c r="A47" s="2"/>
      <c r="B47" s="35" t="s">
        <v>10</v>
      </c>
      <c r="C47" s="32" t="s">
        <v>29</v>
      </c>
      <c r="D47" s="3"/>
    </row>
    <row r="48" spans="1:4" ht="30" x14ac:dyDescent="0.25">
      <c r="A48" s="15" t="s">
        <v>30</v>
      </c>
      <c r="B48" s="1" t="s">
        <v>31</v>
      </c>
      <c r="C48" s="32"/>
      <c r="D48" s="3"/>
    </row>
    <row r="49" spans="1:4" ht="30" x14ac:dyDescent="0.25">
      <c r="A49" s="2"/>
      <c r="B49" s="35" t="s">
        <v>32</v>
      </c>
      <c r="C49" s="32" t="s">
        <v>33</v>
      </c>
      <c r="D49" s="3"/>
    </row>
    <row r="50" spans="1:4" ht="15.75" thickBot="1" x14ac:dyDescent="0.3">
      <c r="A50" s="4"/>
      <c r="B50" s="37" t="s">
        <v>34</v>
      </c>
      <c r="C50" s="38" t="s">
        <v>9</v>
      </c>
      <c r="D50" s="5"/>
    </row>
    <row r="51" spans="1:4" ht="30" x14ac:dyDescent="0.25">
      <c r="A51" s="68">
        <v>2</v>
      </c>
      <c r="B51" s="1" t="s">
        <v>35</v>
      </c>
      <c r="C51" s="70"/>
      <c r="D51" s="71">
        <f>3.38/1.18*1.2</f>
        <v>3.4372881355932203</v>
      </c>
    </row>
    <row r="52" spans="1:4" x14ac:dyDescent="0.25">
      <c r="A52" s="69"/>
      <c r="B52" s="1" t="s">
        <v>3</v>
      </c>
      <c r="C52" s="63"/>
      <c r="D52" s="72"/>
    </row>
    <row r="53" spans="1:4" ht="30" x14ac:dyDescent="0.25">
      <c r="A53" s="2"/>
      <c r="B53" s="35" t="s">
        <v>36</v>
      </c>
      <c r="C53" s="32" t="s">
        <v>37</v>
      </c>
      <c r="D53" s="3"/>
    </row>
    <row r="54" spans="1:4" ht="30" x14ac:dyDescent="0.25">
      <c r="A54" s="2"/>
      <c r="B54" s="35" t="s">
        <v>38</v>
      </c>
      <c r="C54" s="32" t="s">
        <v>39</v>
      </c>
      <c r="D54" s="3"/>
    </row>
    <row r="55" spans="1:4" ht="30" x14ac:dyDescent="0.25">
      <c r="A55" s="2"/>
      <c r="B55" s="35" t="s">
        <v>40</v>
      </c>
      <c r="C55" s="32" t="s">
        <v>41</v>
      </c>
      <c r="D55" s="3"/>
    </row>
    <row r="56" spans="1:4" ht="30" x14ac:dyDescent="0.25">
      <c r="A56" s="2"/>
      <c r="B56" s="35" t="s">
        <v>42</v>
      </c>
      <c r="C56" s="32" t="s">
        <v>41</v>
      </c>
      <c r="D56" s="3"/>
    </row>
    <row r="57" spans="1:4" x14ac:dyDescent="0.25">
      <c r="A57" s="64"/>
      <c r="B57" s="35" t="s">
        <v>43</v>
      </c>
      <c r="C57" s="32"/>
      <c r="D57" s="64"/>
    </row>
    <row r="58" spans="1:4" x14ac:dyDescent="0.25">
      <c r="A58" s="64"/>
      <c r="B58" s="35" t="s">
        <v>45</v>
      </c>
      <c r="C58" s="32"/>
      <c r="D58" s="64"/>
    </row>
    <row r="59" spans="1:4" x14ac:dyDescent="0.25">
      <c r="A59" s="64"/>
      <c r="B59" s="61" t="s">
        <v>46</v>
      </c>
      <c r="C59" s="63"/>
      <c r="D59" s="64"/>
    </row>
    <row r="60" spans="1:4" ht="15.75" thickBot="1" x14ac:dyDescent="0.3">
      <c r="A60" s="65"/>
      <c r="B60" s="66"/>
      <c r="C60" s="67"/>
      <c r="D60" s="65"/>
    </row>
    <row r="61" spans="1:4" x14ac:dyDescent="0.25">
      <c r="A61" s="68">
        <v>3</v>
      </c>
      <c r="B61" s="1" t="s">
        <v>47</v>
      </c>
      <c r="C61" s="70"/>
      <c r="D61" s="71">
        <f>2.71/1.18*1.2</f>
        <v>2.7559322033898304</v>
      </c>
    </row>
    <row r="62" spans="1:4" x14ac:dyDescent="0.25">
      <c r="A62" s="69"/>
      <c r="B62" s="1" t="s">
        <v>3</v>
      </c>
      <c r="C62" s="63"/>
      <c r="D62" s="72"/>
    </row>
    <row r="63" spans="1:4" x14ac:dyDescent="0.25">
      <c r="A63" s="2"/>
      <c r="B63" s="35" t="s">
        <v>48</v>
      </c>
      <c r="C63" s="32" t="s">
        <v>49</v>
      </c>
      <c r="D63" s="3"/>
    </row>
    <row r="64" spans="1:4" x14ac:dyDescent="0.25">
      <c r="A64" s="2"/>
      <c r="B64" s="35" t="s">
        <v>50</v>
      </c>
      <c r="C64" s="32" t="s">
        <v>37</v>
      </c>
      <c r="D64" s="3"/>
    </row>
    <row r="65" spans="1:4" x14ac:dyDescent="0.25">
      <c r="A65" s="2"/>
      <c r="B65" s="35" t="s">
        <v>51</v>
      </c>
      <c r="C65" s="32" t="s">
        <v>37</v>
      </c>
      <c r="D65" s="3"/>
    </row>
    <row r="66" spans="1:4" ht="30" x14ac:dyDescent="0.25">
      <c r="A66" s="2"/>
      <c r="B66" s="35" t="s">
        <v>52</v>
      </c>
      <c r="C66" s="32" t="s">
        <v>39</v>
      </c>
      <c r="D66" s="3"/>
    </row>
    <row r="67" spans="1:4" x14ac:dyDescent="0.25">
      <c r="A67" s="2"/>
      <c r="B67" s="35" t="s">
        <v>53</v>
      </c>
      <c r="C67" s="32" t="s">
        <v>41</v>
      </c>
      <c r="D67" s="3"/>
    </row>
    <row r="68" spans="1:4" x14ac:dyDescent="0.25">
      <c r="A68" s="2"/>
      <c r="B68" s="35" t="s">
        <v>54</v>
      </c>
      <c r="C68" s="32" t="s">
        <v>41</v>
      </c>
      <c r="D68" s="3"/>
    </row>
    <row r="69" spans="1:4" ht="15.75" thickBot="1" x14ac:dyDescent="0.3">
      <c r="A69" s="4"/>
      <c r="B69" s="37" t="s">
        <v>55</v>
      </c>
      <c r="C69" s="38" t="s">
        <v>12</v>
      </c>
      <c r="D69" s="5"/>
    </row>
    <row r="70" spans="1:4" ht="45.75" thickBot="1" x14ac:dyDescent="0.3">
      <c r="A70" s="18">
        <v>4</v>
      </c>
      <c r="B70" s="52" t="s">
        <v>63</v>
      </c>
      <c r="C70" s="53" t="s">
        <v>64</v>
      </c>
      <c r="D70" s="54">
        <f>13.32/1.18*1.2</f>
        <v>13.545762711864407</v>
      </c>
    </row>
    <row r="71" spans="1:4" ht="45" x14ac:dyDescent="0.25">
      <c r="A71" s="17">
        <v>5</v>
      </c>
      <c r="B71" s="1" t="s">
        <v>65</v>
      </c>
      <c r="C71" s="32"/>
      <c r="D71" s="13">
        <f>0.22/1.18*1.2</f>
        <v>0.22372881355932203</v>
      </c>
    </row>
    <row r="72" spans="1:4" ht="30" x14ac:dyDescent="0.25">
      <c r="A72" s="64"/>
      <c r="B72" s="35" t="s">
        <v>66</v>
      </c>
      <c r="C72" s="32" t="s">
        <v>67</v>
      </c>
      <c r="D72" s="64"/>
    </row>
    <row r="73" spans="1:4" ht="30" x14ac:dyDescent="0.25">
      <c r="A73" s="64"/>
      <c r="B73" s="35" t="s">
        <v>68</v>
      </c>
      <c r="C73" s="32" t="s">
        <v>70</v>
      </c>
      <c r="D73" s="64"/>
    </row>
    <row r="74" spans="1:4" ht="30" x14ac:dyDescent="0.25">
      <c r="A74" s="64"/>
      <c r="B74" s="35" t="s">
        <v>69</v>
      </c>
      <c r="C74" s="32" t="s">
        <v>70</v>
      </c>
      <c r="D74" s="64"/>
    </row>
    <row r="75" spans="1:4" ht="60" x14ac:dyDescent="0.25">
      <c r="A75" s="64"/>
      <c r="B75" s="35" t="s">
        <v>71</v>
      </c>
      <c r="C75" s="32" t="s">
        <v>70</v>
      </c>
      <c r="D75" s="64"/>
    </row>
    <row r="76" spans="1:4" x14ac:dyDescent="0.25">
      <c r="A76" s="64"/>
      <c r="B76" s="35" t="s">
        <v>72</v>
      </c>
      <c r="C76" s="32"/>
      <c r="D76" s="64"/>
    </row>
    <row r="77" spans="1:4" ht="60" x14ac:dyDescent="0.25">
      <c r="A77" s="64"/>
      <c r="B77" s="35" t="s">
        <v>73</v>
      </c>
      <c r="C77" s="32" t="s">
        <v>70</v>
      </c>
      <c r="D77" s="64"/>
    </row>
    <row r="78" spans="1:4" ht="30" x14ac:dyDescent="0.25">
      <c r="A78" s="64"/>
      <c r="B78" s="35" t="s">
        <v>74</v>
      </c>
      <c r="C78" s="32" t="s">
        <v>70</v>
      </c>
      <c r="D78" s="64"/>
    </row>
    <row r="79" spans="1:4" x14ac:dyDescent="0.25">
      <c r="A79" s="64"/>
      <c r="B79" s="35" t="s">
        <v>75</v>
      </c>
      <c r="C79" s="32" t="s">
        <v>70</v>
      </c>
      <c r="D79" s="64"/>
    </row>
    <row r="80" spans="1:4" ht="45" x14ac:dyDescent="0.25">
      <c r="A80" s="64"/>
      <c r="B80" s="35" t="s">
        <v>76</v>
      </c>
      <c r="C80" s="32" t="s">
        <v>70</v>
      </c>
      <c r="D80" s="64"/>
    </row>
    <row r="81" spans="1:4" ht="15.75" thickBot="1" x14ac:dyDescent="0.3">
      <c r="A81" s="65"/>
      <c r="B81" s="39"/>
      <c r="C81" s="38"/>
      <c r="D81" s="65"/>
    </row>
    <row r="82" spans="1:4" x14ac:dyDescent="0.25">
      <c r="A82" s="17">
        <v>6</v>
      </c>
      <c r="B82" s="1" t="s">
        <v>77</v>
      </c>
      <c r="C82" s="8"/>
      <c r="D82" s="13">
        <f>0.01/1.18*1.2</f>
        <v>1.0169491525423728E-2</v>
      </c>
    </row>
    <row r="83" spans="1:4" x14ac:dyDescent="0.25">
      <c r="A83" s="64"/>
      <c r="B83" s="61" t="s">
        <v>78</v>
      </c>
      <c r="C83" s="63" t="s">
        <v>79</v>
      </c>
      <c r="D83" s="64"/>
    </row>
    <row r="84" spans="1:4" ht="106.5" customHeight="1" thickBot="1" x14ac:dyDescent="0.3">
      <c r="A84" s="65"/>
      <c r="B84" s="66"/>
      <c r="C84" s="67"/>
      <c r="D84" s="65"/>
    </row>
    <row r="85" spans="1:4" x14ac:dyDescent="0.25">
      <c r="A85" s="17">
        <v>7</v>
      </c>
      <c r="B85" s="1" t="s">
        <v>80</v>
      </c>
      <c r="C85" s="8"/>
      <c r="D85" s="13">
        <f>0.01/1.18*1.2</f>
        <v>1.0169491525423728E-2</v>
      </c>
    </row>
    <row r="86" spans="1:4" x14ac:dyDescent="0.25">
      <c r="A86" s="64"/>
      <c r="B86" s="62" t="s">
        <v>81</v>
      </c>
      <c r="C86" s="63" t="s">
        <v>79</v>
      </c>
      <c r="D86" s="64"/>
    </row>
    <row r="87" spans="1:4" x14ac:dyDescent="0.25">
      <c r="A87" s="64"/>
      <c r="B87" s="62"/>
      <c r="C87" s="63"/>
      <c r="D87" s="64"/>
    </row>
    <row r="88" spans="1:4" ht="30" x14ac:dyDescent="0.25">
      <c r="A88" s="2"/>
      <c r="B88" s="40" t="s">
        <v>82</v>
      </c>
      <c r="C88" s="32" t="s">
        <v>70</v>
      </c>
      <c r="D88" s="3"/>
    </row>
    <row r="89" spans="1:4" x14ac:dyDescent="0.25">
      <c r="A89" s="2"/>
      <c r="B89" s="40" t="s">
        <v>83</v>
      </c>
      <c r="C89" s="32" t="s">
        <v>70</v>
      </c>
      <c r="D89" s="64"/>
    </row>
    <row r="90" spans="1:4" ht="21" customHeight="1" thickBot="1" x14ac:dyDescent="0.3">
      <c r="A90" s="4"/>
      <c r="B90" s="41" t="s">
        <v>84</v>
      </c>
      <c r="C90" s="38" t="s">
        <v>70</v>
      </c>
      <c r="D90" s="65"/>
    </row>
    <row r="91" spans="1:4" x14ac:dyDescent="0.25">
      <c r="A91" s="17">
        <v>8</v>
      </c>
      <c r="B91" s="1" t="s">
        <v>85</v>
      </c>
      <c r="C91" s="8"/>
      <c r="D91" s="13">
        <f>0.19/1.18*1.2</f>
        <v>0.19322033898305085</v>
      </c>
    </row>
    <row r="92" spans="1:4" ht="48.75" customHeight="1" thickBot="1" x14ac:dyDescent="0.3">
      <c r="A92" s="2"/>
      <c r="B92" s="37" t="s">
        <v>86</v>
      </c>
      <c r="C92" s="38" t="s">
        <v>12</v>
      </c>
      <c r="D92" s="5"/>
    </row>
    <row r="93" spans="1:4" ht="23.25" customHeight="1" thickBot="1" x14ac:dyDescent="0.3">
      <c r="A93" s="18">
        <v>9</v>
      </c>
      <c r="B93" s="11" t="s">
        <v>88</v>
      </c>
      <c r="C93" s="6"/>
      <c r="D93" s="9">
        <f>4.68/1.18*1.2</f>
        <v>4.7593220338983047</v>
      </c>
    </row>
    <row r="94" spans="1:4" ht="32.25" customHeight="1" thickBot="1" x14ac:dyDescent="0.3">
      <c r="A94" s="75" t="s">
        <v>87</v>
      </c>
      <c r="B94" s="76"/>
      <c r="C94" s="77"/>
      <c r="D94" s="12">
        <f>D12+D51+D61+D70+D71+D82+D85+D91+D93</f>
        <v>30.955932203389832</v>
      </c>
    </row>
  </sheetData>
  <mergeCells count="33">
    <mergeCell ref="A7:D9"/>
    <mergeCell ref="C1:D1"/>
    <mergeCell ref="C3:D3"/>
    <mergeCell ref="C4:D4"/>
    <mergeCell ref="C5:D5"/>
    <mergeCell ref="C6:D6"/>
    <mergeCell ref="A12:A13"/>
    <mergeCell ref="C12:C13"/>
    <mergeCell ref="D12:D13"/>
    <mergeCell ref="A51:A52"/>
    <mergeCell ref="C51:C52"/>
    <mergeCell ref="D51:D52"/>
    <mergeCell ref="A57:A58"/>
    <mergeCell ref="D57:D58"/>
    <mergeCell ref="A59:A60"/>
    <mergeCell ref="B59:B60"/>
    <mergeCell ref="C59:C60"/>
    <mergeCell ref="D59:D60"/>
    <mergeCell ref="A61:A62"/>
    <mergeCell ref="C61:C62"/>
    <mergeCell ref="D61:D62"/>
    <mergeCell ref="A94:C94"/>
    <mergeCell ref="A72:A81"/>
    <mergeCell ref="D72:D81"/>
    <mergeCell ref="A83:A84"/>
    <mergeCell ref="B83:B84"/>
    <mergeCell ref="C83:C84"/>
    <mergeCell ref="D83:D84"/>
    <mergeCell ref="A86:A87"/>
    <mergeCell ref="B86:B87"/>
    <mergeCell ref="C86:C87"/>
    <mergeCell ref="D86:D87"/>
    <mergeCell ref="D89:D90"/>
  </mergeCells>
  <pageMargins left="0.78740157480314965" right="0.39370078740157483" top="0.39370078740157483" bottom="0.3937007874015748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6"/>
  <sheetViews>
    <sheetView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4" width="25.7109375" customWidth="1"/>
  </cols>
  <sheetData>
    <row r="1" spans="1:5" x14ac:dyDescent="0.25">
      <c r="C1" s="56" t="s">
        <v>95</v>
      </c>
      <c r="D1" s="56"/>
      <c r="E1" s="55"/>
    </row>
    <row r="3" spans="1:5" x14ac:dyDescent="0.25">
      <c r="C3" s="56" t="s">
        <v>90</v>
      </c>
      <c r="D3" s="56"/>
      <c r="E3" s="55"/>
    </row>
    <row r="4" spans="1:5" x14ac:dyDescent="0.25">
      <c r="C4" s="56" t="s">
        <v>91</v>
      </c>
      <c r="D4" s="56"/>
      <c r="E4" s="55"/>
    </row>
    <row r="5" spans="1:5" x14ac:dyDescent="0.25">
      <c r="C5" s="56" t="s">
        <v>92</v>
      </c>
      <c r="D5" s="56"/>
      <c r="E5" s="55"/>
    </row>
    <row r="6" spans="1:5" x14ac:dyDescent="0.25">
      <c r="C6" s="56" t="s">
        <v>120</v>
      </c>
      <c r="D6" s="56"/>
      <c r="E6" s="55"/>
    </row>
    <row r="7" spans="1:5" x14ac:dyDescent="0.25">
      <c r="C7" s="19"/>
      <c r="D7" s="19"/>
      <c r="E7" s="19"/>
    </row>
    <row r="8" spans="1:5" x14ac:dyDescent="0.25">
      <c r="A8" s="57" t="s">
        <v>107</v>
      </c>
      <c r="B8" s="57"/>
      <c r="C8" s="57"/>
      <c r="D8" s="57"/>
      <c r="E8" s="19"/>
    </row>
    <row r="9" spans="1:5" ht="0.75" customHeight="1" x14ac:dyDescent="0.25">
      <c r="A9" s="57"/>
      <c r="B9" s="57"/>
      <c r="C9" s="57"/>
      <c r="D9" s="57"/>
      <c r="E9" s="19"/>
    </row>
    <row r="10" spans="1:5" ht="170.25" customHeight="1" x14ac:dyDescent="0.25">
      <c r="A10" s="57"/>
      <c r="B10" s="57"/>
      <c r="C10" s="57"/>
      <c r="D10" s="57"/>
      <c r="E10" s="19"/>
    </row>
    <row r="11" spans="1:5" ht="15.75" thickBot="1" x14ac:dyDescent="0.3"/>
    <row r="12" spans="1:5" ht="66.75" customHeight="1" thickBot="1" x14ac:dyDescent="0.3">
      <c r="A12" s="20" t="s">
        <v>0</v>
      </c>
      <c r="B12" s="21" t="s">
        <v>1</v>
      </c>
      <c r="C12" s="21" t="s">
        <v>113</v>
      </c>
      <c r="D12" s="22" t="s">
        <v>114</v>
      </c>
    </row>
    <row r="13" spans="1:5" x14ac:dyDescent="0.25">
      <c r="A13" s="69">
        <v>1</v>
      </c>
      <c r="B13" s="1" t="s">
        <v>2</v>
      </c>
      <c r="C13" s="69"/>
      <c r="D13" s="72">
        <f>5.92/1.18*1.2</f>
        <v>6.0203389830508476</v>
      </c>
    </row>
    <row r="14" spans="1:5" x14ac:dyDescent="0.25">
      <c r="A14" s="69"/>
      <c r="B14" s="1" t="s">
        <v>3</v>
      </c>
      <c r="C14" s="69"/>
      <c r="D14" s="72"/>
    </row>
    <row r="15" spans="1:5" ht="30" x14ac:dyDescent="0.25">
      <c r="A15" s="15" t="s">
        <v>4</v>
      </c>
      <c r="B15" s="1" t="s">
        <v>5</v>
      </c>
      <c r="C15" s="32"/>
      <c r="D15" s="3"/>
    </row>
    <row r="16" spans="1:5" x14ac:dyDescent="0.25">
      <c r="A16" s="2"/>
      <c r="B16" s="34" t="s">
        <v>6</v>
      </c>
      <c r="C16" s="32"/>
      <c r="D16" s="3"/>
    </row>
    <row r="17" spans="1:4" x14ac:dyDescent="0.25">
      <c r="A17" s="2"/>
      <c r="B17" s="1" t="s">
        <v>115</v>
      </c>
      <c r="C17" s="32"/>
      <c r="D17" s="3"/>
    </row>
    <row r="18" spans="1:4" ht="30" x14ac:dyDescent="0.25">
      <c r="A18" s="2"/>
      <c r="B18" s="34" t="s">
        <v>7</v>
      </c>
      <c r="C18" s="32"/>
      <c r="D18" s="3"/>
    </row>
    <row r="19" spans="1:4" x14ac:dyDescent="0.25">
      <c r="A19" s="2"/>
      <c r="B19" s="35" t="s">
        <v>8</v>
      </c>
      <c r="C19" s="32" t="s">
        <v>9</v>
      </c>
      <c r="D19" s="3"/>
    </row>
    <row r="20" spans="1:4" x14ac:dyDescent="0.25">
      <c r="A20" s="2"/>
      <c r="B20" s="35" t="s">
        <v>10</v>
      </c>
      <c r="C20" s="32" t="s">
        <v>9</v>
      </c>
      <c r="D20" s="3"/>
    </row>
    <row r="21" spans="1:4" x14ac:dyDescent="0.25">
      <c r="A21" s="2"/>
      <c r="B21" s="35" t="s">
        <v>11</v>
      </c>
      <c r="C21" s="32" t="s">
        <v>12</v>
      </c>
      <c r="D21" s="3"/>
    </row>
    <row r="22" spans="1:4" ht="30" x14ac:dyDescent="0.25">
      <c r="A22" s="2"/>
      <c r="B22" s="34" t="s">
        <v>13</v>
      </c>
      <c r="C22" s="32"/>
      <c r="D22" s="3"/>
    </row>
    <row r="23" spans="1:4" x14ac:dyDescent="0.25">
      <c r="A23" s="2"/>
      <c r="B23" s="35" t="s">
        <v>8</v>
      </c>
      <c r="C23" s="32" t="s">
        <v>14</v>
      </c>
      <c r="D23" s="3"/>
    </row>
    <row r="24" spans="1:4" x14ac:dyDescent="0.25">
      <c r="A24" s="2"/>
      <c r="B24" s="35" t="s">
        <v>10</v>
      </c>
      <c r="C24" s="32" t="s">
        <v>14</v>
      </c>
      <c r="D24" s="3"/>
    </row>
    <row r="25" spans="1:4" x14ac:dyDescent="0.25">
      <c r="A25" s="2"/>
      <c r="B25" s="35" t="s">
        <v>11</v>
      </c>
      <c r="C25" s="32" t="s">
        <v>12</v>
      </c>
      <c r="D25" s="3"/>
    </row>
    <row r="26" spans="1:4" x14ac:dyDescent="0.25">
      <c r="A26" s="2"/>
      <c r="B26" s="34" t="s">
        <v>15</v>
      </c>
      <c r="C26" s="32" t="s">
        <v>16</v>
      </c>
      <c r="D26" s="3"/>
    </row>
    <row r="27" spans="1:4" x14ac:dyDescent="0.25">
      <c r="A27" s="2"/>
      <c r="B27" s="34" t="s">
        <v>17</v>
      </c>
      <c r="C27" s="32" t="s">
        <v>12</v>
      </c>
      <c r="D27" s="3"/>
    </row>
    <row r="28" spans="1:4" x14ac:dyDescent="0.25">
      <c r="A28" s="2"/>
      <c r="B28" s="1" t="s">
        <v>18</v>
      </c>
      <c r="C28" s="32"/>
      <c r="D28" s="3"/>
    </row>
    <row r="29" spans="1:4" ht="30" x14ac:dyDescent="0.25">
      <c r="A29" s="2"/>
      <c r="B29" s="34" t="s">
        <v>19</v>
      </c>
      <c r="C29" s="32"/>
      <c r="D29" s="3"/>
    </row>
    <row r="30" spans="1:4" ht="30" x14ac:dyDescent="0.25">
      <c r="A30" s="2"/>
      <c r="B30" s="35" t="s">
        <v>8</v>
      </c>
      <c r="C30" s="32" t="s">
        <v>20</v>
      </c>
      <c r="D30" s="3"/>
    </row>
    <row r="31" spans="1:4" ht="30" x14ac:dyDescent="0.25">
      <c r="A31" s="2"/>
      <c r="B31" s="35" t="s">
        <v>10</v>
      </c>
      <c r="C31" s="32" t="s">
        <v>20</v>
      </c>
      <c r="D31" s="3"/>
    </row>
    <row r="32" spans="1:4" ht="30" x14ac:dyDescent="0.25">
      <c r="A32" s="2"/>
      <c r="B32" s="34" t="s">
        <v>21</v>
      </c>
      <c r="C32" s="32"/>
      <c r="D32" s="3"/>
    </row>
    <row r="33" spans="1:4" x14ac:dyDescent="0.25">
      <c r="A33" s="2"/>
      <c r="B33" s="35" t="s">
        <v>8</v>
      </c>
      <c r="C33" s="32" t="s">
        <v>22</v>
      </c>
      <c r="D33" s="3"/>
    </row>
    <row r="34" spans="1:4" x14ac:dyDescent="0.25">
      <c r="A34" s="2"/>
      <c r="B34" s="35" t="s">
        <v>10</v>
      </c>
      <c r="C34" s="32" t="s">
        <v>22</v>
      </c>
      <c r="D34" s="3"/>
    </row>
    <row r="35" spans="1:4" ht="30" x14ac:dyDescent="0.25">
      <c r="A35" s="2"/>
      <c r="B35" s="34" t="s">
        <v>23</v>
      </c>
      <c r="C35" s="32"/>
      <c r="D35" s="3"/>
    </row>
    <row r="36" spans="1:4" ht="30" x14ac:dyDescent="0.25">
      <c r="A36" s="2"/>
      <c r="B36" s="35" t="s">
        <v>8</v>
      </c>
      <c r="C36" s="32" t="s">
        <v>24</v>
      </c>
      <c r="D36" s="3"/>
    </row>
    <row r="37" spans="1:4" ht="30" x14ac:dyDescent="0.25">
      <c r="A37" s="2"/>
      <c r="B37" s="35" t="s">
        <v>10</v>
      </c>
      <c r="C37" s="32" t="s">
        <v>24</v>
      </c>
      <c r="D37" s="3"/>
    </row>
    <row r="38" spans="1:4" ht="30" x14ac:dyDescent="0.25">
      <c r="A38" s="2"/>
      <c r="B38" s="34" t="s">
        <v>25</v>
      </c>
      <c r="C38" s="32"/>
      <c r="D38" s="3"/>
    </row>
    <row r="39" spans="1:4" ht="30" x14ac:dyDescent="0.25">
      <c r="A39" s="2"/>
      <c r="B39" s="35" t="s">
        <v>8</v>
      </c>
      <c r="C39" s="32" t="s">
        <v>26</v>
      </c>
      <c r="D39" s="3"/>
    </row>
    <row r="40" spans="1:4" ht="30" x14ac:dyDescent="0.25">
      <c r="A40" s="2"/>
      <c r="B40" s="35" t="s">
        <v>10</v>
      </c>
      <c r="C40" s="32" t="s">
        <v>26</v>
      </c>
      <c r="D40" s="3"/>
    </row>
    <row r="41" spans="1:4" ht="30" x14ac:dyDescent="0.25">
      <c r="A41" s="2"/>
      <c r="B41" s="35" t="s">
        <v>11</v>
      </c>
      <c r="C41" s="32" t="s">
        <v>27</v>
      </c>
      <c r="D41" s="3"/>
    </row>
    <row r="42" spans="1:4" x14ac:dyDescent="0.25">
      <c r="A42" s="2"/>
      <c r="B42" s="34" t="s">
        <v>28</v>
      </c>
      <c r="C42" s="32"/>
      <c r="D42" s="3"/>
    </row>
    <row r="43" spans="1:4" ht="30" x14ac:dyDescent="0.25">
      <c r="A43" s="2"/>
      <c r="B43" s="34" t="s">
        <v>25</v>
      </c>
      <c r="C43" s="32"/>
      <c r="D43" s="3"/>
    </row>
    <row r="44" spans="1:4" ht="30" x14ac:dyDescent="0.25">
      <c r="A44" s="2"/>
      <c r="B44" s="35" t="s">
        <v>8</v>
      </c>
      <c r="C44" s="32" t="s">
        <v>26</v>
      </c>
      <c r="D44" s="3"/>
    </row>
    <row r="45" spans="1:4" ht="30" x14ac:dyDescent="0.25">
      <c r="A45" s="2"/>
      <c r="B45" s="35" t="s">
        <v>10</v>
      </c>
      <c r="C45" s="32" t="s">
        <v>26</v>
      </c>
      <c r="D45" s="3"/>
    </row>
    <row r="46" spans="1:4" ht="30" x14ac:dyDescent="0.25">
      <c r="A46" s="2"/>
      <c r="B46" s="34" t="s">
        <v>21</v>
      </c>
      <c r="C46" s="32"/>
      <c r="D46" s="3"/>
    </row>
    <row r="47" spans="1:4" x14ac:dyDescent="0.25">
      <c r="A47" s="2"/>
      <c r="B47" s="35" t="s">
        <v>8</v>
      </c>
      <c r="C47" s="32" t="s">
        <v>29</v>
      </c>
      <c r="D47" s="3"/>
    </row>
    <row r="48" spans="1:4" x14ac:dyDescent="0.25">
      <c r="A48" s="2"/>
      <c r="B48" s="35" t="s">
        <v>10</v>
      </c>
      <c r="C48" s="32" t="s">
        <v>29</v>
      </c>
      <c r="D48" s="3"/>
    </row>
    <row r="49" spans="1:4" ht="30" x14ac:dyDescent="0.25">
      <c r="A49" s="15" t="s">
        <v>30</v>
      </c>
      <c r="B49" s="1" t="s">
        <v>31</v>
      </c>
      <c r="C49" s="32"/>
      <c r="D49" s="3"/>
    </row>
    <row r="50" spans="1:4" ht="30" x14ac:dyDescent="0.25">
      <c r="A50" s="2"/>
      <c r="B50" s="35" t="s">
        <v>32</v>
      </c>
      <c r="C50" s="32" t="s">
        <v>33</v>
      </c>
      <c r="D50" s="3"/>
    </row>
    <row r="51" spans="1:4" ht="15.75" thickBot="1" x14ac:dyDescent="0.3">
      <c r="A51" s="4"/>
      <c r="B51" s="37" t="s">
        <v>34</v>
      </c>
      <c r="C51" s="38" t="s">
        <v>9</v>
      </c>
      <c r="D51" s="5"/>
    </row>
    <row r="52" spans="1:4" ht="30" x14ac:dyDescent="0.25">
      <c r="A52" s="68">
        <v>2</v>
      </c>
      <c r="B52" s="1" t="s">
        <v>35</v>
      </c>
      <c r="C52" s="70"/>
      <c r="D52" s="71">
        <f>3.38/1.18*1.2</f>
        <v>3.4372881355932203</v>
      </c>
    </row>
    <row r="53" spans="1:4" x14ac:dyDescent="0.25">
      <c r="A53" s="69"/>
      <c r="B53" s="1" t="s">
        <v>3</v>
      </c>
      <c r="C53" s="63"/>
      <c r="D53" s="72"/>
    </row>
    <row r="54" spans="1:4" ht="30" x14ac:dyDescent="0.25">
      <c r="A54" s="2"/>
      <c r="B54" s="35" t="s">
        <v>36</v>
      </c>
      <c r="C54" s="32" t="s">
        <v>37</v>
      </c>
      <c r="D54" s="3"/>
    </row>
    <row r="55" spans="1:4" ht="30" x14ac:dyDescent="0.25">
      <c r="A55" s="2"/>
      <c r="B55" s="35" t="s">
        <v>38</v>
      </c>
      <c r="C55" s="32" t="s">
        <v>39</v>
      </c>
      <c r="D55" s="3"/>
    </row>
    <row r="56" spans="1:4" ht="30" x14ac:dyDescent="0.25">
      <c r="A56" s="2"/>
      <c r="B56" s="35" t="s">
        <v>40</v>
      </c>
      <c r="C56" s="32" t="s">
        <v>41</v>
      </c>
      <c r="D56" s="3"/>
    </row>
    <row r="57" spans="1:4" ht="30" x14ac:dyDescent="0.25">
      <c r="A57" s="2"/>
      <c r="B57" s="35" t="s">
        <v>42</v>
      </c>
      <c r="C57" s="32" t="s">
        <v>41</v>
      </c>
      <c r="D57" s="3"/>
    </row>
    <row r="58" spans="1:4" x14ac:dyDescent="0.25">
      <c r="A58" s="64"/>
      <c r="B58" s="35" t="s">
        <v>43</v>
      </c>
      <c r="C58" s="32"/>
      <c r="D58" s="64"/>
    </row>
    <row r="59" spans="1:4" x14ac:dyDescent="0.25">
      <c r="A59" s="64"/>
      <c r="B59" s="35" t="s">
        <v>45</v>
      </c>
      <c r="C59" s="32"/>
      <c r="D59" s="64"/>
    </row>
    <row r="60" spans="1:4" x14ac:dyDescent="0.25">
      <c r="A60" s="64"/>
      <c r="B60" s="61" t="s">
        <v>46</v>
      </c>
      <c r="C60" s="63"/>
      <c r="D60" s="64"/>
    </row>
    <row r="61" spans="1:4" ht="15.75" thickBot="1" x14ac:dyDescent="0.3">
      <c r="A61" s="65"/>
      <c r="B61" s="66"/>
      <c r="C61" s="67"/>
      <c r="D61" s="65"/>
    </row>
    <row r="62" spans="1:4" ht="45.75" thickBot="1" x14ac:dyDescent="0.3">
      <c r="A62" s="16">
        <v>3</v>
      </c>
      <c r="B62" s="7" t="s">
        <v>63</v>
      </c>
      <c r="C62" s="38" t="s">
        <v>64</v>
      </c>
      <c r="D62" s="9">
        <v>12.22</v>
      </c>
    </row>
    <row r="63" spans="1:4" ht="45" x14ac:dyDescent="0.25">
      <c r="A63" s="17">
        <v>4</v>
      </c>
      <c r="B63" s="1" t="s">
        <v>65</v>
      </c>
      <c r="C63" s="32"/>
      <c r="D63" s="13">
        <f>0.22/1.18*1.2</f>
        <v>0.22372881355932203</v>
      </c>
    </row>
    <row r="64" spans="1:4" ht="30" x14ac:dyDescent="0.25">
      <c r="A64" s="64"/>
      <c r="B64" s="35" t="s">
        <v>66</v>
      </c>
      <c r="C64" s="32" t="s">
        <v>67</v>
      </c>
      <c r="D64" s="64"/>
    </row>
    <row r="65" spans="1:4" ht="30" x14ac:dyDescent="0.25">
      <c r="A65" s="64"/>
      <c r="B65" s="35" t="s">
        <v>68</v>
      </c>
      <c r="C65" s="32" t="s">
        <v>70</v>
      </c>
      <c r="D65" s="64"/>
    </row>
    <row r="66" spans="1:4" ht="30" x14ac:dyDescent="0.25">
      <c r="A66" s="64"/>
      <c r="B66" s="35" t="s">
        <v>69</v>
      </c>
      <c r="C66" s="32" t="s">
        <v>70</v>
      </c>
      <c r="D66" s="64"/>
    </row>
    <row r="67" spans="1:4" ht="60" x14ac:dyDescent="0.25">
      <c r="A67" s="64"/>
      <c r="B67" s="35" t="s">
        <v>71</v>
      </c>
      <c r="C67" s="32" t="s">
        <v>70</v>
      </c>
      <c r="D67" s="64"/>
    </row>
    <row r="68" spans="1:4" x14ac:dyDescent="0.25">
      <c r="A68" s="64"/>
      <c r="B68" s="35" t="s">
        <v>72</v>
      </c>
      <c r="C68" s="32"/>
      <c r="D68" s="64"/>
    </row>
    <row r="69" spans="1:4" ht="60" x14ac:dyDescent="0.25">
      <c r="A69" s="64"/>
      <c r="B69" s="35" t="s">
        <v>73</v>
      </c>
      <c r="C69" s="32" t="s">
        <v>70</v>
      </c>
      <c r="D69" s="64"/>
    </row>
    <row r="70" spans="1:4" ht="30" x14ac:dyDescent="0.25">
      <c r="A70" s="64"/>
      <c r="B70" s="35" t="s">
        <v>74</v>
      </c>
      <c r="C70" s="32" t="s">
        <v>70</v>
      </c>
      <c r="D70" s="64"/>
    </row>
    <row r="71" spans="1:4" x14ac:dyDescent="0.25">
      <c r="A71" s="64"/>
      <c r="B71" s="35" t="s">
        <v>75</v>
      </c>
      <c r="C71" s="32" t="s">
        <v>70</v>
      </c>
      <c r="D71" s="64"/>
    </row>
    <row r="72" spans="1:4" ht="48.75" customHeight="1" x14ac:dyDescent="0.25">
      <c r="A72" s="64"/>
      <c r="B72" s="35" t="s">
        <v>76</v>
      </c>
      <c r="C72" s="32" t="s">
        <v>70</v>
      </c>
      <c r="D72" s="64"/>
    </row>
    <row r="73" spans="1:4" ht="15.75" thickBot="1" x14ac:dyDescent="0.3">
      <c r="A73" s="65"/>
      <c r="B73" s="39"/>
      <c r="C73" s="38"/>
      <c r="D73" s="65"/>
    </row>
    <row r="74" spans="1:4" x14ac:dyDescent="0.25">
      <c r="A74" s="17">
        <v>5</v>
      </c>
      <c r="B74" s="1" t="s">
        <v>77</v>
      </c>
      <c r="C74" s="8"/>
      <c r="D74" s="13">
        <f>0.01/1.18*1.2</f>
        <v>1.0169491525423728E-2</v>
      </c>
    </row>
    <row r="75" spans="1:4" x14ac:dyDescent="0.25">
      <c r="A75" s="64"/>
      <c r="B75" s="61" t="s">
        <v>78</v>
      </c>
      <c r="C75" s="63" t="s">
        <v>79</v>
      </c>
      <c r="D75" s="64"/>
    </row>
    <row r="76" spans="1:4" ht="108" customHeight="1" thickBot="1" x14ac:dyDescent="0.3">
      <c r="A76" s="65"/>
      <c r="B76" s="66"/>
      <c r="C76" s="67"/>
      <c r="D76" s="65"/>
    </row>
    <row r="77" spans="1:4" x14ac:dyDescent="0.25">
      <c r="A77" s="17">
        <v>6</v>
      </c>
      <c r="B77" s="1" t="s">
        <v>80</v>
      </c>
      <c r="C77" s="8"/>
      <c r="D77" s="13">
        <f>0.01/1.18*1.2</f>
        <v>1.0169491525423728E-2</v>
      </c>
    </row>
    <row r="78" spans="1:4" x14ac:dyDescent="0.25">
      <c r="A78" s="64"/>
      <c r="B78" s="62" t="s">
        <v>81</v>
      </c>
      <c r="C78" s="63" t="s">
        <v>79</v>
      </c>
      <c r="D78" s="64"/>
    </row>
    <row r="79" spans="1:4" x14ac:dyDescent="0.25">
      <c r="A79" s="64"/>
      <c r="B79" s="62"/>
      <c r="C79" s="63"/>
      <c r="D79" s="64"/>
    </row>
    <row r="80" spans="1:4" ht="30" x14ac:dyDescent="0.25">
      <c r="A80" s="2"/>
      <c r="B80" s="40" t="s">
        <v>82</v>
      </c>
      <c r="C80" s="32" t="s">
        <v>70</v>
      </c>
      <c r="D80" s="3"/>
    </row>
    <row r="81" spans="1:4" x14ac:dyDescent="0.25">
      <c r="A81" s="2"/>
      <c r="B81" s="40" t="s">
        <v>83</v>
      </c>
      <c r="C81" s="32" t="s">
        <v>70</v>
      </c>
      <c r="D81" s="64"/>
    </row>
    <row r="82" spans="1:4" ht="15.75" thickBot="1" x14ac:dyDescent="0.3">
      <c r="A82" s="4"/>
      <c r="B82" s="41" t="s">
        <v>84</v>
      </c>
      <c r="C82" s="38" t="s">
        <v>70</v>
      </c>
      <c r="D82" s="65"/>
    </row>
    <row r="83" spans="1:4" x14ac:dyDescent="0.25">
      <c r="A83" s="17">
        <v>7</v>
      </c>
      <c r="B83" s="1" t="s">
        <v>85</v>
      </c>
      <c r="C83" s="8"/>
      <c r="D83" s="13">
        <f>0.19/1.18*1.2</f>
        <v>0.19322033898305085</v>
      </c>
    </row>
    <row r="84" spans="1:4" ht="49.5" customHeight="1" thickBot="1" x14ac:dyDescent="0.3">
      <c r="A84" s="2"/>
      <c r="B84" s="37" t="s">
        <v>86</v>
      </c>
      <c r="C84" s="38" t="s">
        <v>12</v>
      </c>
      <c r="D84" s="5"/>
    </row>
    <row r="85" spans="1:4" ht="15.75" thickBot="1" x14ac:dyDescent="0.3">
      <c r="A85" s="18">
        <v>8</v>
      </c>
      <c r="B85" s="11" t="s">
        <v>88</v>
      </c>
      <c r="C85" s="6"/>
      <c r="D85" s="9">
        <f>4.68/1.18*1.2</f>
        <v>4.7593220338983047</v>
      </c>
    </row>
    <row r="86" spans="1:4" ht="32.25" customHeight="1" thickBot="1" x14ac:dyDescent="0.3">
      <c r="A86" s="75" t="s">
        <v>87</v>
      </c>
      <c r="B86" s="76"/>
      <c r="C86" s="77"/>
      <c r="D86" s="12">
        <f>D13+D52+D62+D63+D74+D77+D83+D85</f>
        <v>26.874237288135593</v>
      </c>
    </row>
  </sheetData>
  <mergeCells count="30">
    <mergeCell ref="A8:D10"/>
    <mergeCell ref="C1:D1"/>
    <mergeCell ref="C3:D3"/>
    <mergeCell ref="C4:D4"/>
    <mergeCell ref="C5:D5"/>
    <mergeCell ref="C6:D6"/>
    <mergeCell ref="A13:A14"/>
    <mergeCell ref="C13:C14"/>
    <mergeCell ref="D13:D14"/>
    <mergeCell ref="A52:A53"/>
    <mergeCell ref="C52:C53"/>
    <mergeCell ref="D52:D53"/>
    <mergeCell ref="A58:A59"/>
    <mergeCell ref="D58:D59"/>
    <mergeCell ref="A60:A61"/>
    <mergeCell ref="B60:B61"/>
    <mergeCell ref="C60:C61"/>
    <mergeCell ref="D60:D61"/>
    <mergeCell ref="A86:C86"/>
    <mergeCell ref="A64:A73"/>
    <mergeCell ref="D64:D73"/>
    <mergeCell ref="A75:A76"/>
    <mergeCell ref="B75:B76"/>
    <mergeCell ref="C75:C76"/>
    <mergeCell ref="D75:D76"/>
    <mergeCell ref="A78:A79"/>
    <mergeCell ref="B78:B79"/>
    <mergeCell ref="C78:C79"/>
    <mergeCell ref="D78:D79"/>
    <mergeCell ref="D81:D82"/>
  </mergeCells>
  <pageMargins left="0.78740157480314965" right="0.39370078740157483" top="0.39370078740157483" bottom="0.3937007874015748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E84"/>
  <sheetViews>
    <sheetView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4" width="25.7109375" customWidth="1"/>
  </cols>
  <sheetData>
    <row r="1" spans="1:5" x14ac:dyDescent="0.25">
      <c r="C1" s="56" t="s">
        <v>96</v>
      </c>
      <c r="D1" s="56"/>
      <c r="E1" s="55"/>
    </row>
    <row r="3" spans="1:5" x14ac:dyDescent="0.25">
      <c r="C3" s="56" t="s">
        <v>90</v>
      </c>
      <c r="D3" s="56"/>
      <c r="E3" s="55"/>
    </row>
    <row r="4" spans="1:5" x14ac:dyDescent="0.25">
      <c r="C4" s="56" t="s">
        <v>91</v>
      </c>
      <c r="D4" s="56"/>
      <c r="E4" s="55"/>
    </row>
    <row r="5" spans="1:5" x14ac:dyDescent="0.25">
      <c r="C5" s="56" t="s">
        <v>92</v>
      </c>
      <c r="D5" s="56"/>
      <c r="E5" s="55"/>
    </row>
    <row r="6" spans="1:5" x14ac:dyDescent="0.25">
      <c r="C6" s="56" t="s">
        <v>121</v>
      </c>
      <c r="D6" s="56"/>
      <c r="E6" s="55"/>
    </row>
    <row r="7" spans="1:5" x14ac:dyDescent="0.25">
      <c r="C7" s="19"/>
      <c r="D7" s="19"/>
      <c r="E7" s="19"/>
    </row>
    <row r="8" spans="1:5" ht="13.5" customHeight="1" x14ac:dyDescent="0.25">
      <c r="A8" s="57" t="s">
        <v>108</v>
      </c>
      <c r="B8" s="57"/>
      <c r="C8" s="57"/>
      <c r="D8" s="57"/>
      <c r="E8" s="19"/>
    </row>
    <row r="9" spans="1:5" hidden="1" x14ac:dyDescent="0.25">
      <c r="A9" s="57"/>
      <c r="B9" s="57"/>
      <c r="C9" s="57"/>
      <c r="D9" s="57"/>
      <c r="E9" s="19"/>
    </row>
    <row r="10" spans="1:5" ht="174.75" customHeight="1" x14ac:dyDescent="0.25">
      <c r="A10" s="57"/>
      <c r="B10" s="57"/>
      <c r="C10" s="57"/>
      <c r="D10" s="57"/>
      <c r="E10" s="19"/>
    </row>
    <row r="11" spans="1:5" ht="15.75" thickBot="1" x14ac:dyDescent="0.3"/>
    <row r="12" spans="1:5" ht="63.75" customHeight="1" thickBot="1" x14ac:dyDescent="0.3">
      <c r="A12" s="20" t="s">
        <v>0</v>
      </c>
      <c r="B12" s="21" t="s">
        <v>1</v>
      </c>
      <c r="C12" s="21" t="s">
        <v>113</v>
      </c>
      <c r="D12" s="22" t="s">
        <v>114</v>
      </c>
    </row>
    <row r="13" spans="1:5" x14ac:dyDescent="0.25">
      <c r="A13" s="69">
        <v>1</v>
      </c>
      <c r="B13" s="1" t="s">
        <v>2</v>
      </c>
      <c r="C13" s="69"/>
      <c r="D13" s="72">
        <f>5.92/1.18*1.2</f>
        <v>6.0203389830508476</v>
      </c>
    </row>
    <row r="14" spans="1:5" x14ac:dyDescent="0.25">
      <c r="A14" s="69"/>
      <c r="B14" s="1" t="s">
        <v>3</v>
      </c>
      <c r="C14" s="69"/>
      <c r="D14" s="72"/>
    </row>
    <row r="15" spans="1:5" ht="30" x14ac:dyDescent="0.25">
      <c r="A15" s="15" t="s">
        <v>4</v>
      </c>
      <c r="B15" s="1" t="s">
        <v>5</v>
      </c>
      <c r="C15" s="32"/>
      <c r="D15" s="3"/>
    </row>
    <row r="16" spans="1:5" x14ac:dyDescent="0.25">
      <c r="A16" s="2"/>
      <c r="B16" s="34" t="s">
        <v>6</v>
      </c>
      <c r="C16" s="32"/>
      <c r="D16" s="3"/>
    </row>
    <row r="17" spans="1:4" x14ac:dyDescent="0.25">
      <c r="A17" s="2"/>
      <c r="B17" s="1" t="s">
        <v>115</v>
      </c>
      <c r="C17" s="32"/>
      <c r="D17" s="3"/>
    </row>
    <row r="18" spans="1:4" ht="30" x14ac:dyDescent="0.25">
      <c r="A18" s="2"/>
      <c r="B18" s="34" t="s">
        <v>7</v>
      </c>
      <c r="C18" s="32"/>
      <c r="D18" s="3"/>
    </row>
    <row r="19" spans="1:4" x14ac:dyDescent="0.25">
      <c r="A19" s="2"/>
      <c r="B19" s="35" t="s">
        <v>8</v>
      </c>
      <c r="C19" s="32" t="s">
        <v>9</v>
      </c>
      <c r="D19" s="3"/>
    </row>
    <row r="20" spans="1:4" x14ac:dyDescent="0.25">
      <c r="A20" s="2"/>
      <c r="B20" s="35" t="s">
        <v>10</v>
      </c>
      <c r="C20" s="32" t="s">
        <v>9</v>
      </c>
      <c r="D20" s="3"/>
    </row>
    <row r="21" spans="1:4" x14ac:dyDescent="0.25">
      <c r="A21" s="2"/>
      <c r="B21" s="35" t="s">
        <v>11</v>
      </c>
      <c r="C21" s="32" t="s">
        <v>12</v>
      </c>
      <c r="D21" s="3"/>
    </row>
    <row r="22" spans="1:4" ht="30" x14ac:dyDescent="0.25">
      <c r="A22" s="2"/>
      <c r="B22" s="34" t="s">
        <v>13</v>
      </c>
      <c r="C22" s="32"/>
      <c r="D22" s="3"/>
    </row>
    <row r="23" spans="1:4" x14ac:dyDescent="0.25">
      <c r="A23" s="2"/>
      <c r="B23" s="35" t="s">
        <v>8</v>
      </c>
      <c r="C23" s="32" t="s">
        <v>14</v>
      </c>
      <c r="D23" s="3"/>
    </row>
    <row r="24" spans="1:4" x14ac:dyDescent="0.25">
      <c r="A24" s="2"/>
      <c r="B24" s="35" t="s">
        <v>10</v>
      </c>
      <c r="C24" s="32" t="s">
        <v>14</v>
      </c>
      <c r="D24" s="3"/>
    </row>
    <row r="25" spans="1:4" x14ac:dyDescent="0.25">
      <c r="A25" s="2"/>
      <c r="B25" s="35" t="s">
        <v>11</v>
      </c>
      <c r="C25" s="32" t="s">
        <v>12</v>
      </c>
      <c r="D25" s="3"/>
    </row>
    <row r="26" spans="1:4" x14ac:dyDescent="0.25">
      <c r="A26" s="2"/>
      <c r="B26" s="34" t="s">
        <v>15</v>
      </c>
      <c r="C26" s="32" t="s">
        <v>16</v>
      </c>
      <c r="D26" s="3"/>
    </row>
    <row r="27" spans="1:4" x14ac:dyDescent="0.25">
      <c r="A27" s="2"/>
      <c r="B27" s="34" t="s">
        <v>17</v>
      </c>
      <c r="C27" s="32" t="s">
        <v>12</v>
      </c>
      <c r="D27" s="3"/>
    </row>
    <row r="28" spans="1:4" x14ac:dyDescent="0.25">
      <c r="A28" s="2"/>
      <c r="B28" s="1" t="s">
        <v>18</v>
      </c>
      <c r="C28" s="32"/>
      <c r="D28" s="3"/>
    </row>
    <row r="29" spans="1:4" ht="30" x14ac:dyDescent="0.25">
      <c r="A29" s="2"/>
      <c r="B29" s="34" t="s">
        <v>19</v>
      </c>
      <c r="C29" s="32"/>
      <c r="D29" s="3"/>
    </row>
    <row r="30" spans="1:4" ht="30" x14ac:dyDescent="0.25">
      <c r="A30" s="2"/>
      <c r="B30" s="35" t="s">
        <v>8</v>
      </c>
      <c r="C30" s="32" t="s">
        <v>20</v>
      </c>
      <c r="D30" s="3"/>
    </row>
    <row r="31" spans="1:4" ht="30" x14ac:dyDescent="0.25">
      <c r="A31" s="2"/>
      <c r="B31" s="35" t="s">
        <v>10</v>
      </c>
      <c r="C31" s="32" t="s">
        <v>20</v>
      </c>
      <c r="D31" s="3"/>
    </row>
    <row r="32" spans="1:4" ht="30" x14ac:dyDescent="0.25">
      <c r="A32" s="2"/>
      <c r="B32" s="34" t="s">
        <v>21</v>
      </c>
      <c r="C32" s="32"/>
      <c r="D32" s="3"/>
    </row>
    <row r="33" spans="1:4" x14ac:dyDescent="0.25">
      <c r="A33" s="2"/>
      <c r="B33" s="35" t="s">
        <v>8</v>
      </c>
      <c r="C33" s="32" t="s">
        <v>22</v>
      </c>
      <c r="D33" s="3"/>
    </row>
    <row r="34" spans="1:4" x14ac:dyDescent="0.25">
      <c r="A34" s="2"/>
      <c r="B34" s="35" t="s">
        <v>10</v>
      </c>
      <c r="C34" s="32" t="s">
        <v>22</v>
      </c>
      <c r="D34" s="3"/>
    </row>
    <row r="35" spans="1:4" ht="30" x14ac:dyDescent="0.25">
      <c r="A35" s="2"/>
      <c r="B35" s="34" t="s">
        <v>23</v>
      </c>
      <c r="C35" s="32"/>
      <c r="D35" s="3"/>
    </row>
    <row r="36" spans="1:4" ht="30" x14ac:dyDescent="0.25">
      <c r="A36" s="2"/>
      <c r="B36" s="35" t="s">
        <v>8</v>
      </c>
      <c r="C36" s="32" t="s">
        <v>24</v>
      </c>
      <c r="D36" s="3"/>
    </row>
    <row r="37" spans="1:4" ht="30" x14ac:dyDescent="0.25">
      <c r="A37" s="2"/>
      <c r="B37" s="35" t="s">
        <v>10</v>
      </c>
      <c r="C37" s="32" t="s">
        <v>24</v>
      </c>
      <c r="D37" s="3"/>
    </row>
    <row r="38" spans="1:4" ht="30" x14ac:dyDescent="0.25">
      <c r="A38" s="2"/>
      <c r="B38" s="34" t="s">
        <v>25</v>
      </c>
      <c r="C38" s="32"/>
      <c r="D38" s="3"/>
    </row>
    <row r="39" spans="1:4" ht="30" x14ac:dyDescent="0.25">
      <c r="A39" s="2"/>
      <c r="B39" s="35" t="s">
        <v>8</v>
      </c>
      <c r="C39" s="32" t="s">
        <v>26</v>
      </c>
      <c r="D39" s="3"/>
    </row>
    <row r="40" spans="1:4" ht="30" x14ac:dyDescent="0.25">
      <c r="A40" s="2"/>
      <c r="B40" s="35" t="s">
        <v>10</v>
      </c>
      <c r="C40" s="32" t="s">
        <v>26</v>
      </c>
      <c r="D40" s="3"/>
    </row>
    <row r="41" spans="1:4" ht="30" x14ac:dyDescent="0.25">
      <c r="A41" s="2"/>
      <c r="B41" s="35" t="s">
        <v>11</v>
      </c>
      <c r="C41" s="32" t="s">
        <v>27</v>
      </c>
      <c r="D41" s="3"/>
    </row>
    <row r="42" spans="1:4" x14ac:dyDescent="0.25">
      <c r="A42" s="2"/>
      <c r="B42" s="34" t="s">
        <v>28</v>
      </c>
      <c r="C42" s="32"/>
      <c r="D42" s="3"/>
    </row>
    <row r="43" spans="1:4" ht="30" x14ac:dyDescent="0.25">
      <c r="A43" s="2"/>
      <c r="B43" s="34" t="s">
        <v>25</v>
      </c>
      <c r="C43" s="32"/>
      <c r="D43" s="3"/>
    </row>
    <row r="44" spans="1:4" ht="30" x14ac:dyDescent="0.25">
      <c r="A44" s="2"/>
      <c r="B44" s="35" t="s">
        <v>8</v>
      </c>
      <c r="C44" s="32" t="s">
        <v>26</v>
      </c>
      <c r="D44" s="3"/>
    </row>
    <row r="45" spans="1:4" ht="30" x14ac:dyDescent="0.25">
      <c r="A45" s="2"/>
      <c r="B45" s="35" t="s">
        <v>10</v>
      </c>
      <c r="C45" s="32" t="s">
        <v>26</v>
      </c>
      <c r="D45" s="3"/>
    </row>
    <row r="46" spans="1:4" ht="30" x14ac:dyDescent="0.25">
      <c r="A46" s="2"/>
      <c r="B46" s="34" t="s">
        <v>21</v>
      </c>
      <c r="C46" s="32"/>
      <c r="D46" s="3"/>
    </row>
    <row r="47" spans="1:4" x14ac:dyDescent="0.25">
      <c r="A47" s="2"/>
      <c r="B47" s="35" t="s">
        <v>8</v>
      </c>
      <c r="C47" s="32" t="s">
        <v>29</v>
      </c>
      <c r="D47" s="3"/>
    </row>
    <row r="48" spans="1:4" x14ac:dyDescent="0.25">
      <c r="A48" s="2"/>
      <c r="B48" s="35" t="s">
        <v>10</v>
      </c>
      <c r="C48" s="32" t="s">
        <v>29</v>
      </c>
      <c r="D48" s="3"/>
    </row>
    <row r="49" spans="1:4" ht="30" x14ac:dyDescent="0.25">
      <c r="A49" s="15" t="s">
        <v>30</v>
      </c>
      <c r="B49" s="1" t="s">
        <v>31</v>
      </c>
      <c r="C49" s="32"/>
      <c r="D49" s="3"/>
    </row>
    <row r="50" spans="1:4" ht="30" x14ac:dyDescent="0.25">
      <c r="A50" s="2"/>
      <c r="B50" s="35" t="s">
        <v>32</v>
      </c>
      <c r="C50" s="32" t="s">
        <v>33</v>
      </c>
      <c r="D50" s="3"/>
    </row>
    <row r="51" spans="1:4" ht="16.5" customHeight="1" thickBot="1" x14ac:dyDescent="0.3">
      <c r="A51" s="4"/>
      <c r="B51" s="37" t="s">
        <v>34</v>
      </c>
      <c r="C51" s="38" t="s">
        <v>9</v>
      </c>
      <c r="D51" s="5"/>
    </row>
    <row r="52" spans="1:4" ht="30" x14ac:dyDescent="0.25">
      <c r="A52" s="68">
        <v>2</v>
      </c>
      <c r="B52" s="1" t="s">
        <v>35</v>
      </c>
      <c r="C52" s="70"/>
      <c r="D52" s="80">
        <f>0.48/1.18*1.2</f>
        <v>0.488135593220339</v>
      </c>
    </row>
    <row r="53" spans="1:4" x14ac:dyDescent="0.25">
      <c r="A53" s="69"/>
      <c r="B53" s="1" t="s">
        <v>3</v>
      </c>
      <c r="C53" s="63"/>
      <c r="D53" s="81"/>
    </row>
    <row r="54" spans="1:4" ht="30" x14ac:dyDescent="0.25">
      <c r="A54" s="2"/>
      <c r="B54" s="35" t="s">
        <v>36</v>
      </c>
      <c r="C54" s="42" t="s">
        <v>41</v>
      </c>
      <c r="D54" s="3"/>
    </row>
    <row r="55" spans="1:4" ht="30" x14ac:dyDescent="0.25">
      <c r="A55" s="2"/>
      <c r="B55" s="35" t="s">
        <v>38</v>
      </c>
      <c r="C55" s="42"/>
      <c r="D55" s="3"/>
    </row>
    <row r="56" spans="1:4" ht="30" x14ac:dyDescent="0.25">
      <c r="A56" s="2"/>
      <c r="B56" s="35" t="s">
        <v>40</v>
      </c>
      <c r="C56" s="43"/>
      <c r="D56" s="3"/>
    </row>
    <row r="57" spans="1:4" ht="30" x14ac:dyDescent="0.25">
      <c r="A57" s="2"/>
      <c r="B57" s="35" t="s">
        <v>42</v>
      </c>
      <c r="C57" s="42" t="s">
        <v>41</v>
      </c>
      <c r="D57" s="3"/>
    </row>
    <row r="58" spans="1:4" x14ac:dyDescent="0.25">
      <c r="A58" s="64"/>
      <c r="B58" s="35" t="s">
        <v>43</v>
      </c>
      <c r="C58" s="42"/>
      <c r="D58" s="78"/>
    </row>
    <row r="59" spans="1:4" x14ac:dyDescent="0.25">
      <c r="A59" s="64"/>
      <c r="B59" s="35" t="s">
        <v>45</v>
      </c>
      <c r="C59" s="42"/>
      <c r="D59" s="78"/>
    </row>
    <row r="60" spans="1:4" x14ac:dyDescent="0.25">
      <c r="A60" s="64"/>
      <c r="B60" s="61" t="s">
        <v>46</v>
      </c>
      <c r="C60" s="63"/>
      <c r="D60" s="78"/>
    </row>
    <row r="61" spans="1:4" ht="15.75" thickBot="1" x14ac:dyDescent="0.3">
      <c r="A61" s="65"/>
      <c r="B61" s="66"/>
      <c r="C61" s="67"/>
      <c r="D61" s="79"/>
    </row>
    <row r="62" spans="1:4" ht="45.75" thickBot="1" x14ac:dyDescent="0.3">
      <c r="A62" s="16">
        <v>3</v>
      </c>
      <c r="B62" s="7" t="s">
        <v>63</v>
      </c>
      <c r="C62" s="38" t="s">
        <v>64</v>
      </c>
      <c r="D62" s="9">
        <f>11/1.18*1.2</f>
        <v>11.186440677966102</v>
      </c>
    </row>
    <row r="63" spans="1:4" ht="45" x14ac:dyDescent="0.25">
      <c r="A63" s="17">
        <v>4</v>
      </c>
      <c r="B63" s="1" t="s">
        <v>65</v>
      </c>
      <c r="C63" s="32"/>
      <c r="D63" s="13">
        <f>0.22/1.18*1.2</f>
        <v>0.22372881355932203</v>
      </c>
    </row>
    <row r="64" spans="1:4" ht="30" x14ac:dyDescent="0.25">
      <c r="A64" s="64"/>
      <c r="B64" s="35" t="s">
        <v>66</v>
      </c>
      <c r="C64" s="32" t="s">
        <v>67</v>
      </c>
      <c r="D64" s="64"/>
    </row>
    <row r="65" spans="1:4" ht="30" x14ac:dyDescent="0.25">
      <c r="A65" s="64"/>
      <c r="B65" s="35" t="s">
        <v>68</v>
      </c>
      <c r="C65" s="32" t="s">
        <v>70</v>
      </c>
      <c r="D65" s="64"/>
    </row>
    <row r="66" spans="1:4" ht="30" x14ac:dyDescent="0.25">
      <c r="A66" s="64"/>
      <c r="B66" s="35" t="s">
        <v>69</v>
      </c>
      <c r="C66" s="32" t="s">
        <v>70</v>
      </c>
      <c r="D66" s="64"/>
    </row>
    <row r="67" spans="1:4" ht="63" customHeight="1" x14ac:dyDescent="0.25">
      <c r="A67" s="64"/>
      <c r="B67" s="35" t="s">
        <v>71</v>
      </c>
      <c r="C67" s="32" t="s">
        <v>70</v>
      </c>
      <c r="D67" s="64"/>
    </row>
    <row r="68" spans="1:4" x14ac:dyDescent="0.25">
      <c r="A68" s="64"/>
      <c r="B68" s="35" t="s">
        <v>72</v>
      </c>
      <c r="C68" s="32"/>
      <c r="D68" s="64"/>
    </row>
    <row r="69" spans="1:4" ht="60" x14ac:dyDescent="0.25">
      <c r="A69" s="64"/>
      <c r="B69" s="35" t="s">
        <v>73</v>
      </c>
      <c r="C69" s="32" t="s">
        <v>70</v>
      </c>
      <c r="D69" s="64"/>
    </row>
    <row r="70" spans="1:4" ht="30" x14ac:dyDescent="0.25">
      <c r="A70" s="64"/>
      <c r="B70" s="35" t="s">
        <v>74</v>
      </c>
      <c r="C70" s="32" t="s">
        <v>70</v>
      </c>
      <c r="D70" s="64"/>
    </row>
    <row r="71" spans="1:4" x14ac:dyDescent="0.25">
      <c r="A71" s="64"/>
      <c r="B71" s="35" t="s">
        <v>75</v>
      </c>
      <c r="C71" s="32" t="s">
        <v>70</v>
      </c>
      <c r="D71" s="64"/>
    </row>
    <row r="72" spans="1:4" ht="45" x14ac:dyDescent="0.25">
      <c r="A72" s="64"/>
      <c r="B72" s="35" t="s">
        <v>76</v>
      </c>
      <c r="C72" s="32" t="s">
        <v>70</v>
      </c>
      <c r="D72" s="64"/>
    </row>
    <row r="73" spans="1:4" ht="15.75" thickBot="1" x14ac:dyDescent="0.3">
      <c r="A73" s="65"/>
      <c r="B73" s="39"/>
      <c r="C73" s="38"/>
      <c r="D73" s="65"/>
    </row>
    <row r="74" spans="1:4" x14ac:dyDescent="0.25">
      <c r="A74" s="17">
        <v>5</v>
      </c>
      <c r="B74" s="1" t="s">
        <v>77</v>
      </c>
      <c r="C74" s="8"/>
      <c r="D74" s="13">
        <f>0.01/1.18*1.2</f>
        <v>1.0169491525423728E-2</v>
      </c>
    </row>
    <row r="75" spans="1:4" x14ac:dyDescent="0.25">
      <c r="A75" s="64"/>
      <c r="B75" s="61" t="s">
        <v>78</v>
      </c>
      <c r="C75" s="63" t="s">
        <v>79</v>
      </c>
      <c r="D75" s="64"/>
    </row>
    <row r="76" spans="1:4" ht="108.75" customHeight="1" thickBot="1" x14ac:dyDescent="0.3">
      <c r="A76" s="65"/>
      <c r="B76" s="66"/>
      <c r="C76" s="67"/>
      <c r="D76" s="65"/>
    </row>
    <row r="77" spans="1:4" x14ac:dyDescent="0.25">
      <c r="A77" s="17">
        <v>6</v>
      </c>
      <c r="B77" s="1" t="s">
        <v>80</v>
      </c>
      <c r="C77" s="8"/>
      <c r="D77" s="13">
        <f>0.01/1.18*1.2</f>
        <v>1.0169491525423728E-2</v>
      </c>
    </row>
    <row r="78" spans="1:4" x14ac:dyDescent="0.25">
      <c r="A78" s="64"/>
      <c r="B78" s="62" t="s">
        <v>81</v>
      </c>
      <c r="C78" s="63" t="s">
        <v>79</v>
      </c>
      <c r="D78" s="64"/>
    </row>
    <row r="79" spans="1:4" x14ac:dyDescent="0.25">
      <c r="A79" s="64"/>
      <c r="B79" s="62"/>
      <c r="C79" s="63"/>
      <c r="D79" s="64"/>
    </row>
    <row r="80" spans="1:4" ht="30" x14ac:dyDescent="0.25">
      <c r="A80" s="2"/>
      <c r="B80" s="40" t="s">
        <v>82</v>
      </c>
      <c r="C80" s="32" t="s">
        <v>70</v>
      </c>
      <c r="D80" s="3"/>
    </row>
    <row r="81" spans="1:4" x14ac:dyDescent="0.25">
      <c r="A81" s="2"/>
      <c r="B81" s="40" t="s">
        <v>83</v>
      </c>
      <c r="C81" s="32" t="s">
        <v>70</v>
      </c>
      <c r="D81" s="64"/>
    </row>
    <row r="82" spans="1:4" ht="19.5" customHeight="1" thickBot="1" x14ac:dyDescent="0.3">
      <c r="A82" s="4"/>
      <c r="B82" s="41" t="s">
        <v>84</v>
      </c>
      <c r="C82" s="38" t="s">
        <v>70</v>
      </c>
      <c r="D82" s="65"/>
    </row>
    <row r="83" spans="1:4" ht="23.25" customHeight="1" thickBot="1" x14ac:dyDescent="0.3">
      <c r="A83" s="18">
        <v>7</v>
      </c>
      <c r="B83" s="11" t="s">
        <v>88</v>
      </c>
      <c r="C83" s="6"/>
      <c r="D83" s="9">
        <f>4.68/1.18*1.2</f>
        <v>4.7593220338983047</v>
      </c>
    </row>
    <row r="84" spans="1:4" ht="32.25" customHeight="1" thickBot="1" x14ac:dyDescent="0.3">
      <c r="A84" s="75" t="s">
        <v>87</v>
      </c>
      <c r="B84" s="76"/>
      <c r="C84" s="77"/>
      <c r="D84" s="12">
        <f>D13+D52+D62+D63+D74+D77+D83</f>
        <v>22.698305084745762</v>
      </c>
    </row>
  </sheetData>
  <mergeCells count="30">
    <mergeCell ref="A8:D10"/>
    <mergeCell ref="C1:D1"/>
    <mergeCell ref="C3:D3"/>
    <mergeCell ref="C4:D4"/>
    <mergeCell ref="C5:D5"/>
    <mergeCell ref="C6:D6"/>
    <mergeCell ref="A13:A14"/>
    <mergeCell ref="C13:C14"/>
    <mergeCell ref="D13:D14"/>
    <mergeCell ref="A52:A53"/>
    <mergeCell ref="C52:C53"/>
    <mergeCell ref="D52:D53"/>
    <mergeCell ref="A58:A59"/>
    <mergeCell ref="D58:D59"/>
    <mergeCell ref="A60:A61"/>
    <mergeCell ref="B60:B61"/>
    <mergeCell ref="C60:C61"/>
    <mergeCell ref="D60:D61"/>
    <mergeCell ref="A84:C84"/>
    <mergeCell ref="A64:A73"/>
    <mergeCell ref="D64:D73"/>
    <mergeCell ref="A75:A76"/>
    <mergeCell ref="B75:B76"/>
    <mergeCell ref="C75:C76"/>
    <mergeCell ref="D75:D76"/>
    <mergeCell ref="A78:A79"/>
    <mergeCell ref="B78:B79"/>
    <mergeCell ref="C78:C79"/>
    <mergeCell ref="D78:D79"/>
    <mergeCell ref="D81:D82"/>
  </mergeCells>
  <pageMargins left="0.78740157480314965" right="0.39370078740157483" top="0.39370078740157483" bottom="0.3937007874015748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74"/>
  <sheetViews>
    <sheetView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4" width="25.7109375" customWidth="1"/>
  </cols>
  <sheetData>
    <row r="1" spans="1:4" x14ac:dyDescent="0.25">
      <c r="C1" s="56" t="s">
        <v>97</v>
      </c>
      <c r="D1" s="56"/>
    </row>
    <row r="3" spans="1:4" x14ac:dyDescent="0.25">
      <c r="C3" s="56" t="s">
        <v>90</v>
      </c>
      <c r="D3" s="56"/>
    </row>
    <row r="4" spans="1:4" x14ac:dyDescent="0.25">
      <c r="C4" s="56" t="s">
        <v>91</v>
      </c>
      <c r="D4" s="56"/>
    </row>
    <row r="5" spans="1:4" x14ac:dyDescent="0.25">
      <c r="C5" s="56" t="s">
        <v>92</v>
      </c>
      <c r="D5" s="56"/>
    </row>
    <row r="6" spans="1:4" x14ac:dyDescent="0.25">
      <c r="C6" s="56" t="s">
        <v>122</v>
      </c>
      <c r="D6" s="56"/>
    </row>
    <row r="7" spans="1:4" x14ac:dyDescent="0.25">
      <c r="C7" s="19"/>
      <c r="D7" s="19"/>
    </row>
    <row r="8" spans="1:4" x14ac:dyDescent="0.25">
      <c r="A8" s="57" t="s">
        <v>109</v>
      </c>
      <c r="B8" s="57"/>
      <c r="C8" s="57"/>
      <c r="D8" s="57"/>
    </row>
    <row r="9" spans="1:4" hidden="1" x14ac:dyDescent="0.25">
      <c r="A9" s="57"/>
      <c r="B9" s="57"/>
      <c r="C9" s="57"/>
      <c r="D9" s="57"/>
    </row>
    <row r="10" spans="1:4" ht="187.5" customHeight="1" x14ac:dyDescent="0.25">
      <c r="A10" s="57"/>
      <c r="B10" s="57"/>
      <c r="C10" s="57"/>
      <c r="D10" s="57"/>
    </row>
    <row r="11" spans="1:4" ht="15.75" thickBot="1" x14ac:dyDescent="0.3"/>
    <row r="12" spans="1:4" ht="60.75" customHeight="1" thickBot="1" x14ac:dyDescent="0.3">
      <c r="A12" s="20" t="s">
        <v>0</v>
      </c>
      <c r="B12" s="21" t="s">
        <v>1</v>
      </c>
      <c r="C12" s="21" t="s">
        <v>113</v>
      </c>
      <c r="D12" s="22" t="s">
        <v>116</v>
      </c>
    </row>
    <row r="13" spans="1:4" x14ac:dyDescent="0.25">
      <c r="A13" s="69">
        <v>1</v>
      </c>
      <c r="B13" s="1" t="s">
        <v>2</v>
      </c>
      <c r="C13" s="69"/>
      <c r="D13" s="72">
        <f>3.55/1.18*1.2</f>
        <v>3.6101694915254234</v>
      </c>
    </row>
    <row r="14" spans="1:4" x14ac:dyDescent="0.25">
      <c r="A14" s="69"/>
      <c r="B14" s="1" t="s">
        <v>3</v>
      </c>
      <c r="C14" s="69"/>
      <c r="D14" s="72"/>
    </row>
    <row r="15" spans="1:4" ht="30" x14ac:dyDescent="0.25">
      <c r="A15" s="15" t="s">
        <v>4</v>
      </c>
      <c r="B15" s="1" t="s">
        <v>5</v>
      </c>
      <c r="C15" s="32"/>
      <c r="D15" s="3"/>
    </row>
    <row r="16" spans="1:4" x14ac:dyDescent="0.25">
      <c r="A16" s="2"/>
      <c r="B16" s="34" t="s">
        <v>6</v>
      </c>
      <c r="C16" s="32"/>
      <c r="D16" s="3"/>
    </row>
    <row r="17" spans="1:4" x14ac:dyDescent="0.25">
      <c r="A17" s="2"/>
      <c r="B17" s="1" t="s">
        <v>115</v>
      </c>
      <c r="C17" s="32"/>
      <c r="D17" s="3"/>
    </row>
    <row r="18" spans="1:4" ht="30" x14ac:dyDescent="0.25">
      <c r="A18" s="2"/>
      <c r="B18" s="34" t="s">
        <v>7</v>
      </c>
      <c r="C18" s="32"/>
      <c r="D18" s="3"/>
    </row>
    <row r="19" spans="1:4" x14ac:dyDescent="0.25">
      <c r="A19" s="2"/>
      <c r="B19" s="35" t="s">
        <v>8</v>
      </c>
      <c r="C19" s="32" t="s">
        <v>9</v>
      </c>
      <c r="D19" s="3"/>
    </row>
    <row r="20" spans="1:4" x14ac:dyDescent="0.25">
      <c r="A20" s="2"/>
      <c r="B20" s="35" t="s">
        <v>10</v>
      </c>
      <c r="C20" s="32" t="s">
        <v>9</v>
      </c>
      <c r="D20" s="3"/>
    </row>
    <row r="21" spans="1:4" x14ac:dyDescent="0.25">
      <c r="A21" s="2"/>
      <c r="B21" s="35" t="s">
        <v>11</v>
      </c>
      <c r="C21" s="32" t="s">
        <v>12</v>
      </c>
      <c r="D21" s="3"/>
    </row>
    <row r="22" spans="1:4" ht="30" x14ac:dyDescent="0.25">
      <c r="A22" s="2"/>
      <c r="B22" s="34" t="s">
        <v>13</v>
      </c>
      <c r="C22" s="32"/>
      <c r="D22" s="3"/>
    </row>
    <row r="23" spans="1:4" x14ac:dyDescent="0.25">
      <c r="A23" s="2"/>
      <c r="B23" s="35" t="s">
        <v>8</v>
      </c>
      <c r="C23" s="32" t="s">
        <v>14</v>
      </c>
      <c r="D23" s="3"/>
    </row>
    <row r="24" spans="1:4" x14ac:dyDescent="0.25">
      <c r="A24" s="2"/>
      <c r="B24" s="35" t="s">
        <v>10</v>
      </c>
      <c r="C24" s="32" t="s">
        <v>14</v>
      </c>
      <c r="D24" s="3"/>
    </row>
    <row r="25" spans="1:4" x14ac:dyDescent="0.25">
      <c r="A25" s="2"/>
      <c r="B25" s="35" t="s">
        <v>11</v>
      </c>
      <c r="C25" s="32" t="s">
        <v>12</v>
      </c>
      <c r="D25" s="3"/>
    </row>
    <row r="26" spans="1:4" x14ac:dyDescent="0.25">
      <c r="A26" s="2"/>
      <c r="B26" s="34" t="s">
        <v>15</v>
      </c>
      <c r="C26" s="32" t="s">
        <v>16</v>
      </c>
      <c r="D26" s="3"/>
    </row>
    <row r="27" spans="1:4" x14ac:dyDescent="0.25">
      <c r="A27" s="2"/>
      <c r="B27" s="34" t="s">
        <v>17</v>
      </c>
      <c r="C27" s="32" t="s">
        <v>12</v>
      </c>
      <c r="D27" s="3"/>
    </row>
    <row r="28" spans="1:4" x14ac:dyDescent="0.25">
      <c r="A28" s="2"/>
      <c r="B28" s="1" t="s">
        <v>18</v>
      </c>
      <c r="C28" s="32"/>
      <c r="D28" s="3"/>
    </row>
    <row r="29" spans="1:4" ht="30" x14ac:dyDescent="0.25">
      <c r="A29" s="2"/>
      <c r="B29" s="34" t="s">
        <v>19</v>
      </c>
      <c r="C29" s="32"/>
      <c r="D29" s="3"/>
    </row>
    <row r="30" spans="1:4" ht="30" x14ac:dyDescent="0.25">
      <c r="A30" s="2"/>
      <c r="B30" s="35" t="s">
        <v>8</v>
      </c>
      <c r="C30" s="32" t="s">
        <v>20</v>
      </c>
      <c r="D30" s="3"/>
    </row>
    <row r="31" spans="1:4" ht="30" x14ac:dyDescent="0.25">
      <c r="A31" s="2"/>
      <c r="B31" s="35" t="s">
        <v>10</v>
      </c>
      <c r="C31" s="32" t="s">
        <v>20</v>
      </c>
      <c r="D31" s="3"/>
    </row>
    <row r="32" spans="1:4" ht="30" x14ac:dyDescent="0.25">
      <c r="A32" s="2"/>
      <c r="B32" s="34" t="s">
        <v>21</v>
      </c>
      <c r="C32" s="32"/>
      <c r="D32" s="3"/>
    </row>
    <row r="33" spans="1:4" x14ac:dyDescent="0.25">
      <c r="A33" s="2"/>
      <c r="B33" s="35" t="s">
        <v>8</v>
      </c>
      <c r="C33" s="32" t="s">
        <v>22</v>
      </c>
      <c r="D33" s="3"/>
    </row>
    <row r="34" spans="1:4" x14ac:dyDescent="0.25">
      <c r="A34" s="2"/>
      <c r="B34" s="35" t="s">
        <v>10</v>
      </c>
      <c r="C34" s="32" t="s">
        <v>22</v>
      </c>
      <c r="D34" s="3"/>
    </row>
    <row r="35" spans="1:4" ht="30" x14ac:dyDescent="0.25">
      <c r="A35" s="2"/>
      <c r="B35" s="34" t="s">
        <v>23</v>
      </c>
      <c r="C35" s="32"/>
      <c r="D35" s="3"/>
    </row>
    <row r="36" spans="1:4" ht="30" x14ac:dyDescent="0.25">
      <c r="A36" s="2"/>
      <c r="B36" s="35" t="s">
        <v>8</v>
      </c>
      <c r="C36" s="32" t="s">
        <v>24</v>
      </c>
      <c r="D36" s="3"/>
    </row>
    <row r="37" spans="1:4" ht="30" x14ac:dyDescent="0.25">
      <c r="A37" s="2"/>
      <c r="B37" s="35" t="s">
        <v>10</v>
      </c>
      <c r="C37" s="32" t="s">
        <v>24</v>
      </c>
      <c r="D37" s="3"/>
    </row>
    <row r="38" spans="1:4" ht="30" x14ac:dyDescent="0.25">
      <c r="A38" s="2"/>
      <c r="B38" s="34" t="s">
        <v>25</v>
      </c>
      <c r="C38" s="32"/>
      <c r="D38" s="3"/>
    </row>
    <row r="39" spans="1:4" ht="30" x14ac:dyDescent="0.25">
      <c r="A39" s="2"/>
      <c r="B39" s="35" t="s">
        <v>8</v>
      </c>
      <c r="C39" s="32" t="s">
        <v>26</v>
      </c>
      <c r="D39" s="3"/>
    </row>
    <row r="40" spans="1:4" ht="30" x14ac:dyDescent="0.25">
      <c r="A40" s="2"/>
      <c r="B40" s="35" t="s">
        <v>10</v>
      </c>
      <c r="C40" s="32" t="s">
        <v>26</v>
      </c>
      <c r="D40" s="3"/>
    </row>
    <row r="41" spans="1:4" ht="30" x14ac:dyDescent="0.25">
      <c r="A41" s="2"/>
      <c r="B41" s="35" t="s">
        <v>11</v>
      </c>
      <c r="C41" s="32" t="s">
        <v>27</v>
      </c>
      <c r="D41" s="3"/>
    </row>
    <row r="42" spans="1:4" x14ac:dyDescent="0.25">
      <c r="A42" s="2"/>
      <c r="B42" s="34" t="s">
        <v>28</v>
      </c>
      <c r="C42" s="32"/>
      <c r="D42" s="3"/>
    </row>
    <row r="43" spans="1:4" ht="30" x14ac:dyDescent="0.25">
      <c r="A43" s="2"/>
      <c r="B43" s="34" t="s">
        <v>25</v>
      </c>
      <c r="C43" s="32"/>
      <c r="D43" s="3"/>
    </row>
    <row r="44" spans="1:4" ht="30" x14ac:dyDescent="0.25">
      <c r="A44" s="2"/>
      <c r="B44" s="35" t="s">
        <v>8</v>
      </c>
      <c r="C44" s="32" t="s">
        <v>26</v>
      </c>
      <c r="D44" s="3"/>
    </row>
    <row r="45" spans="1:4" ht="30" x14ac:dyDescent="0.25">
      <c r="A45" s="2"/>
      <c r="B45" s="35" t="s">
        <v>10</v>
      </c>
      <c r="C45" s="32" t="s">
        <v>26</v>
      </c>
      <c r="D45" s="3"/>
    </row>
    <row r="46" spans="1:4" ht="30" x14ac:dyDescent="0.25">
      <c r="A46" s="2"/>
      <c r="B46" s="34" t="s">
        <v>21</v>
      </c>
      <c r="C46" s="32"/>
      <c r="D46" s="3"/>
    </row>
    <row r="47" spans="1:4" x14ac:dyDescent="0.25">
      <c r="A47" s="2"/>
      <c r="B47" s="35" t="s">
        <v>8</v>
      </c>
      <c r="C47" s="32" t="s">
        <v>29</v>
      </c>
      <c r="D47" s="3"/>
    </row>
    <row r="48" spans="1:4" x14ac:dyDescent="0.25">
      <c r="A48" s="2"/>
      <c r="B48" s="35" t="s">
        <v>10</v>
      </c>
      <c r="C48" s="32" t="s">
        <v>29</v>
      </c>
      <c r="D48" s="3"/>
    </row>
    <row r="49" spans="1:4" ht="30" x14ac:dyDescent="0.25">
      <c r="A49" s="15" t="s">
        <v>30</v>
      </c>
      <c r="B49" s="1" t="s">
        <v>31</v>
      </c>
      <c r="C49" s="32"/>
      <c r="D49" s="3"/>
    </row>
    <row r="50" spans="1:4" ht="30" x14ac:dyDescent="0.25">
      <c r="A50" s="2"/>
      <c r="B50" s="35" t="s">
        <v>32</v>
      </c>
      <c r="C50" s="32" t="s">
        <v>33</v>
      </c>
      <c r="D50" s="3"/>
    </row>
    <row r="51" spans="1:4" ht="15.75" thickBot="1" x14ac:dyDescent="0.3">
      <c r="A51" s="4"/>
      <c r="B51" s="37" t="s">
        <v>34</v>
      </c>
      <c r="C51" s="38" t="s">
        <v>9</v>
      </c>
      <c r="D51" s="5"/>
    </row>
    <row r="52" spans="1:4" ht="45.75" thickBot="1" x14ac:dyDescent="0.3">
      <c r="A52" s="16">
        <v>2</v>
      </c>
      <c r="B52" s="7" t="s">
        <v>63</v>
      </c>
      <c r="C52" s="38" t="s">
        <v>64</v>
      </c>
      <c r="D52" s="9">
        <f>8.25/1.18*1.2</f>
        <v>8.3898305084745761</v>
      </c>
    </row>
    <row r="53" spans="1:4" ht="45" x14ac:dyDescent="0.25">
      <c r="A53" s="17">
        <v>3</v>
      </c>
      <c r="B53" s="1" t="s">
        <v>65</v>
      </c>
      <c r="C53" s="32"/>
      <c r="D53" s="13">
        <f>0.13/1.18*1.2</f>
        <v>0.13220338983050847</v>
      </c>
    </row>
    <row r="54" spans="1:4" ht="30" x14ac:dyDescent="0.25">
      <c r="A54" s="64"/>
      <c r="B54" s="35" t="s">
        <v>66</v>
      </c>
      <c r="C54" s="32" t="s">
        <v>67</v>
      </c>
      <c r="D54" s="64"/>
    </row>
    <row r="55" spans="1:4" ht="34.5" customHeight="1" x14ac:dyDescent="0.25">
      <c r="A55" s="64"/>
      <c r="B55" s="35" t="s">
        <v>68</v>
      </c>
      <c r="C55" s="32" t="s">
        <v>70</v>
      </c>
      <c r="D55" s="64"/>
    </row>
    <row r="56" spans="1:4" ht="30" x14ac:dyDescent="0.25">
      <c r="A56" s="64"/>
      <c r="B56" s="35" t="s">
        <v>69</v>
      </c>
      <c r="C56" s="32" t="s">
        <v>70</v>
      </c>
      <c r="D56" s="64"/>
    </row>
    <row r="57" spans="1:4" ht="60" x14ac:dyDescent="0.25">
      <c r="A57" s="64"/>
      <c r="B57" s="35" t="s">
        <v>71</v>
      </c>
      <c r="C57" s="32" t="s">
        <v>70</v>
      </c>
      <c r="D57" s="64"/>
    </row>
    <row r="58" spans="1:4" x14ac:dyDescent="0.25">
      <c r="A58" s="64"/>
      <c r="B58" s="35" t="s">
        <v>72</v>
      </c>
      <c r="C58" s="32"/>
      <c r="D58" s="64"/>
    </row>
    <row r="59" spans="1:4" ht="63" customHeight="1" x14ac:dyDescent="0.25">
      <c r="A59" s="64"/>
      <c r="B59" s="35" t="s">
        <v>73</v>
      </c>
      <c r="C59" s="32" t="s">
        <v>70</v>
      </c>
      <c r="D59" s="64"/>
    </row>
    <row r="60" spans="1:4" ht="33" customHeight="1" x14ac:dyDescent="0.25">
      <c r="A60" s="64"/>
      <c r="B60" s="35" t="s">
        <v>74</v>
      </c>
      <c r="C60" s="32" t="s">
        <v>70</v>
      </c>
      <c r="D60" s="64"/>
    </row>
    <row r="61" spans="1:4" x14ac:dyDescent="0.25">
      <c r="A61" s="64"/>
      <c r="B61" s="35" t="s">
        <v>75</v>
      </c>
      <c r="C61" s="32" t="s">
        <v>70</v>
      </c>
      <c r="D61" s="64"/>
    </row>
    <row r="62" spans="1:4" ht="45" x14ac:dyDescent="0.25">
      <c r="A62" s="64"/>
      <c r="B62" s="35" t="s">
        <v>76</v>
      </c>
      <c r="C62" s="32" t="s">
        <v>70</v>
      </c>
      <c r="D62" s="64"/>
    </row>
    <row r="63" spans="1:4" ht="15.75" thickBot="1" x14ac:dyDescent="0.3">
      <c r="A63" s="65"/>
      <c r="B63" s="39"/>
      <c r="C63" s="38"/>
      <c r="D63" s="65"/>
    </row>
    <row r="64" spans="1:4" x14ac:dyDescent="0.25">
      <c r="A64" s="17">
        <v>4</v>
      </c>
      <c r="B64" s="1" t="s">
        <v>77</v>
      </c>
      <c r="C64" s="8"/>
      <c r="D64" s="13">
        <f>0.01/1.18*1.2</f>
        <v>1.0169491525423728E-2</v>
      </c>
    </row>
    <row r="65" spans="1:4" ht="33.75" customHeight="1" x14ac:dyDescent="0.25">
      <c r="A65" s="64"/>
      <c r="B65" s="61" t="s">
        <v>78</v>
      </c>
      <c r="C65" s="63" t="s">
        <v>79</v>
      </c>
      <c r="D65" s="64"/>
    </row>
    <row r="66" spans="1:4" ht="110.25" customHeight="1" thickBot="1" x14ac:dyDescent="0.3">
      <c r="A66" s="65"/>
      <c r="B66" s="66"/>
      <c r="C66" s="67"/>
      <c r="D66" s="65"/>
    </row>
    <row r="67" spans="1:4" x14ac:dyDescent="0.25">
      <c r="A67" s="17">
        <v>5</v>
      </c>
      <c r="B67" s="1" t="s">
        <v>80</v>
      </c>
      <c r="C67" s="8"/>
      <c r="D67" s="13">
        <f>0.01/1.18*1.2</f>
        <v>1.0169491525423728E-2</v>
      </c>
    </row>
    <row r="68" spans="1:4" x14ac:dyDescent="0.25">
      <c r="A68" s="64"/>
      <c r="B68" s="62" t="s">
        <v>81</v>
      </c>
      <c r="C68" s="63" t="s">
        <v>79</v>
      </c>
      <c r="D68" s="64"/>
    </row>
    <row r="69" spans="1:4" x14ac:dyDescent="0.25">
      <c r="A69" s="64"/>
      <c r="B69" s="62"/>
      <c r="C69" s="63"/>
      <c r="D69" s="64"/>
    </row>
    <row r="70" spans="1:4" ht="30" x14ac:dyDescent="0.25">
      <c r="A70" s="2"/>
      <c r="B70" s="40" t="s">
        <v>82</v>
      </c>
      <c r="C70" s="32" t="s">
        <v>70</v>
      </c>
      <c r="D70" s="3"/>
    </row>
    <row r="71" spans="1:4" x14ac:dyDescent="0.25">
      <c r="A71" s="2"/>
      <c r="B71" s="40" t="s">
        <v>83</v>
      </c>
      <c r="C71" s="32" t="s">
        <v>70</v>
      </c>
      <c r="D71" s="64"/>
    </row>
    <row r="72" spans="1:4" ht="19.5" customHeight="1" thickBot="1" x14ac:dyDescent="0.3">
      <c r="A72" s="4"/>
      <c r="B72" s="41" t="s">
        <v>84</v>
      </c>
      <c r="C72" s="38" t="s">
        <v>70</v>
      </c>
      <c r="D72" s="65"/>
    </row>
    <row r="73" spans="1:4" ht="15.75" thickBot="1" x14ac:dyDescent="0.3">
      <c r="A73" s="18">
        <v>6</v>
      </c>
      <c r="B73" s="11" t="s">
        <v>88</v>
      </c>
      <c r="C73" s="6"/>
      <c r="D73" s="9">
        <f>3.31/1.18*1.2</f>
        <v>3.3661016949152542</v>
      </c>
    </row>
    <row r="74" spans="1:4" ht="32.25" customHeight="1" thickBot="1" x14ac:dyDescent="0.3">
      <c r="A74" s="75" t="s">
        <v>87</v>
      </c>
      <c r="B74" s="76"/>
      <c r="C74" s="77"/>
      <c r="D74" s="12">
        <f>D13+D52+D53+D64+D67+D73</f>
        <v>15.518644067796611</v>
      </c>
    </row>
  </sheetData>
  <mergeCells count="21">
    <mergeCell ref="A8:D10"/>
    <mergeCell ref="C1:D1"/>
    <mergeCell ref="C3:D3"/>
    <mergeCell ref="C4:D4"/>
    <mergeCell ref="C5:D5"/>
    <mergeCell ref="C6:D6"/>
    <mergeCell ref="A13:A14"/>
    <mergeCell ref="C13:C14"/>
    <mergeCell ref="D13:D14"/>
    <mergeCell ref="A74:C74"/>
    <mergeCell ref="A54:A63"/>
    <mergeCell ref="D54:D63"/>
    <mergeCell ref="A65:A66"/>
    <mergeCell ref="B65:B66"/>
    <mergeCell ref="C65:C66"/>
    <mergeCell ref="D65:D66"/>
    <mergeCell ref="A68:A69"/>
    <mergeCell ref="B68:B69"/>
    <mergeCell ref="C68:C69"/>
    <mergeCell ref="D68:D69"/>
    <mergeCell ref="D71:D72"/>
  </mergeCells>
  <pageMargins left="0.78740157480314965" right="0.39370078740157483" top="0.39370078740157483" bottom="0.39370078740157483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8"/>
  <sheetViews>
    <sheetView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4" width="25.7109375" customWidth="1"/>
  </cols>
  <sheetData>
    <row r="1" spans="1:4" x14ac:dyDescent="0.25">
      <c r="C1" s="56" t="s">
        <v>98</v>
      </c>
      <c r="D1" s="56"/>
    </row>
    <row r="3" spans="1:4" x14ac:dyDescent="0.25">
      <c r="C3" s="56" t="s">
        <v>90</v>
      </c>
      <c r="D3" s="56"/>
    </row>
    <row r="4" spans="1:4" x14ac:dyDescent="0.25">
      <c r="C4" s="56" t="s">
        <v>91</v>
      </c>
      <c r="D4" s="56"/>
    </row>
    <row r="5" spans="1:4" x14ac:dyDescent="0.25">
      <c r="C5" s="56" t="s">
        <v>92</v>
      </c>
      <c r="D5" s="56"/>
    </row>
    <row r="6" spans="1:4" x14ac:dyDescent="0.25">
      <c r="C6" s="56" t="s">
        <v>123</v>
      </c>
      <c r="D6" s="56"/>
    </row>
    <row r="7" spans="1:4" x14ac:dyDescent="0.25">
      <c r="A7" s="57" t="s">
        <v>110</v>
      </c>
      <c r="B7" s="57"/>
      <c r="C7" s="57"/>
      <c r="D7" s="57"/>
    </row>
    <row r="8" spans="1:4" ht="1.5" customHeight="1" x14ac:dyDescent="0.25">
      <c r="A8" s="57"/>
      <c r="B8" s="57"/>
      <c r="C8" s="57"/>
      <c r="D8" s="57"/>
    </row>
    <row r="9" spans="1:4" ht="223.5" customHeight="1" x14ac:dyDescent="0.25">
      <c r="A9" s="57"/>
      <c r="B9" s="57"/>
      <c r="C9" s="57"/>
      <c r="D9" s="57"/>
    </row>
    <row r="10" spans="1:4" ht="15.75" thickBot="1" x14ac:dyDescent="0.3"/>
    <row r="11" spans="1:4" ht="63.75" customHeight="1" thickBot="1" x14ac:dyDescent="0.3">
      <c r="A11" s="20" t="s">
        <v>0</v>
      </c>
      <c r="B11" s="44" t="s">
        <v>1</v>
      </c>
      <c r="C11" s="44" t="s">
        <v>113</v>
      </c>
      <c r="D11" s="22" t="s">
        <v>114</v>
      </c>
    </row>
    <row r="12" spans="1:4" x14ac:dyDescent="0.25">
      <c r="A12" s="68">
        <v>1</v>
      </c>
      <c r="B12" s="1" t="s">
        <v>2</v>
      </c>
      <c r="C12" s="68"/>
      <c r="D12" s="71">
        <v>3.15</v>
      </c>
    </row>
    <row r="13" spans="1:4" x14ac:dyDescent="0.25">
      <c r="A13" s="69"/>
      <c r="B13" s="1" t="s">
        <v>3</v>
      </c>
      <c r="C13" s="69"/>
      <c r="D13" s="72"/>
    </row>
    <row r="14" spans="1:4" ht="30" x14ac:dyDescent="0.25">
      <c r="A14" s="2" t="s">
        <v>4</v>
      </c>
      <c r="B14" s="1" t="s">
        <v>5</v>
      </c>
      <c r="C14" s="32"/>
      <c r="D14" s="3"/>
    </row>
    <row r="15" spans="1:4" x14ac:dyDescent="0.25">
      <c r="A15" s="2"/>
      <c r="B15" s="34" t="s">
        <v>6</v>
      </c>
      <c r="C15" s="32"/>
      <c r="D15" s="3"/>
    </row>
    <row r="16" spans="1:4" x14ac:dyDescent="0.25">
      <c r="A16" s="2"/>
      <c r="B16" s="1" t="s">
        <v>115</v>
      </c>
      <c r="C16" s="32"/>
      <c r="D16" s="3"/>
    </row>
    <row r="17" spans="1:4" ht="30" x14ac:dyDescent="0.25">
      <c r="A17" s="2"/>
      <c r="B17" s="34" t="s">
        <v>7</v>
      </c>
      <c r="C17" s="32"/>
      <c r="D17" s="3"/>
    </row>
    <row r="18" spans="1:4" x14ac:dyDescent="0.25">
      <c r="A18" s="2"/>
      <c r="B18" s="35" t="s">
        <v>8</v>
      </c>
      <c r="C18" s="32" t="s">
        <v>9</v>
      </c>
      <c r="D18" s="3"/>
    </row>
    <row r="19" spans="1:4" x14ac:dyDescent="0.25">
      <c r="A19" s="2"/>
      <c r="B19" s="35" t="s">
        <v>10</v>
      </c>
      <c r="C19" s="32" t="s">
        <v>9</v>
      </c>
      <c r="D19" s="3"/>
    </row>
    <row r="20" spans="1:4" x14ac:dyDescent="0.25">
      <c r="A20" s="2"/>
      <c r="B20" s="35" t="s">
        <v>11</v>
      </c>
      <c r="C20" s="32" t="s">
        <v>12</v>
      </c>
      <c r="D20" s="3"/>
    </row>
    <row r="21" spans="1:4" ht="30" x14ac:dyDescent="0.25">
      <c r="A21" s="2"/>
      <c r="B21" s="34" t="s">
        <v>13</v>
      </c>
      <c r="C21" s="32"/>
      <c r="D21" s="3"/>
    </row>
    <row r="22" spans="1:4" x14ac:dyDescent="0.25">
      <c r="A22" s="2"/>
      <c r="B22" s="35" t="s">
        <v>8</v>
      </c>
      <c r="C22" s="32" t="s">
        <v>14</v>
      </c>
      <c r="D22" s="3"/>
    </row>
    <row r="23" spans="1:4" x14ac:dyDescent="0.25">
      <c r="A23" s="2"/>
      <c r="B23" s="35" t="s">
        <v>10</v>
      </c>
      <c r="C23" s="32" t="s">
        <v>14</v>
      </c>
      <c r="D23" s="3"/>
    </row>
    <row r="24" spans="1:4" x14ac:dyDescent="0.25">
      <c r="A24" s="2"/>
      <c r="B24" s="35" t="s">
        <v>11</v>
      </c>
      <c r="C24" s="32" t="s">
        <v>12</v>
      </c>
      <c r="D24" s="3"/>
    </row>
    <row r="25" spans="1:4" x14ac:dyDescent="0.25">
      <c r="A25" s="2"/>
      <c r="B25" s="34" t="s">
        <v>15</v>
      </c>
      <c r="C25" s="32" t="s">
        <v>16</v>
      </c>
      <c r="D25" s="3"/>
    </row>
    <row r="26" spans="1:4" x14ac:dyDescent="0.25">
      <c r="A26" s="2"/>
      <c r="B26" s="34" t="s">
        <v>17</v>
      </c>
      <c r="C26" s="32" t="s">
        <v>12</v>
      </c>
      <c r="D26" s="3"/>
    </row>
    <row r="27" spans="1:4" x14ac:dyDescent="0.25">
      <c r="A27" s="2"/>
      <c r="B27" s="1" t="s">
        <v>18</v>
      </c>
      <c r="C27" s="32"/>
      <c r="D27" s="3"/>
    </row>
    <row r="28" spans="1:4" ht="30" x14ac:dyDescent="0.25">
      <c r="A28" s="2"/>
      <c r="B28" s="34" t="s">
        <v>19</v>
      </c>
      <c r="C28" s="32"/>
      <c r="D28" s="3"/>
    </row>
    <row r="29" spans="1:4" ht="30" x14ac:dyDescent="0.25">
      <c r="A29" s="2"/>
      <c r="B29" s="35" t="s">
        <v>8</v>
      </c>
      <c r="C29" s="32" t="s">
        <v>20</v>
      </c>
      <c r="D29" s="3"/>
    </row>
    <row r="30" spans="1:4" ht="30" x14ac:dyDescent="0.25">
      <c r="A30" s="2"/>
      <c r="B30" s="35" t="s">
        <v>10</v>
      </c>
      <c r="C30" s="32" t="s">
        <v>20</v>
      </c>
      <c r="D30" s="3"/>
    </row>
    <row r="31" spans="1:4" ht="30" x14ac:dyDescent="0.25">
      <c r="A31" s="2"/>
      <c r="B31" s="34" t="s">
        <v>21</v>
      </c>
      <c r="C31" s="32"/>
      <c r="D31" s="3"/>
    </row>
    <row r="32" spans="1:4" x14ac:dyDescent="0.25">
      <c r="A32" s="2"/>
      <c r="B32" s="35" t="s">
        <v>8</v>
      </c>
      <c r="C32" s="32" t="s">
        <v>22</v>
      </c>
      <c r="D32" s="3"/>
    </row>
    <row r="33" spans="1:4" x14ac:dyDescent="0.25">
      <c r="A33" s="2"/>
      <c r="B33" s="35" t="s">
        <v>10</v>
      </c>
      <c r="C33" s="32" t="s">
        <v>22</v>
      </c>
      <c r="D33" s="3"/>
    </row>
    <row r="34" spans="1:4" ht="30" x14ac:dyDescent="0.25">
      <c r="A34" s="2"/>
      <c r="B34" s="34" t="s">
        <v>23</v>
      </c>
      <c r="C34" s="32"/>
      <c r="D34" s="3"/>
    </row>
    <row r="35" spans="1:4" ht="30" x14ac:dyDescent="0.25">
      <c r="A35" s="2"/>
      <c r="B35" s="35" t="s">
        <v>8</v>
      </c>
      <c r="C35" s="32" t="s">
        <v>24</v>
      </c>
      <c r="D35" s="3"/>
    </row>
    <row r="36" spans="1:4" ht="30" x14ac:dyDescent="0.25">
      <c r="A36" s="2"/>
      <c r="B36" s="35" t="s">
        <v>10</v>
      </c>
      <c r="C36" s="32" t="s">
        <v>24</v>
      </c>
      <c r="D36" s="3"/>
    </row>
    <row r="37" spans="1:4" ht="30" x14ac:dyDescent="0.25">
      <c r="A37" s="2"/>
      <c r="B37" s="34" t="s">
        <v>25</v>
      </c>
      <c r="C37" s="32"/>
      <c r="D37" s="3"/>
    </row>
    <row r="38" spans="1:4" ht="30" x14ac:dyDescent="0.25">
      <c r="A38" s="2"/>
      <c r="B38" s="35" t="s">
        <v>8</v>
      </c>
      <c r="C38" s="32" t="s">
        <v>26</v>
      </c>
      <c r="D38" s="3"/>
    </row>
    <row r="39" spans="1:4" ht="30" x14ac:dyDescent="0.25">
      <c r="A39" s="2"/>
      <c r="B39" s="35" t="s">
        <v>10</v>
      </c>
      <c r="C39" s="32" t="s">
        <v>26</v>
      </c>
      <c r="D39" s="3"/>
    </row>
    <row r="40" spans="1:4" ht="30" x14ac:dyDescent="0.25">
      <c r="A40" s="2"/>
      <c r="B40" s="35" t="s">
        <v>11</v>
      </c>
      <c r="C40" s="32" t="s">
        <v>27</v>
      </c>
      <c r="D40" s="3"/>
    </row>
    <row r="41" spans="1:4" x14ac:dyDescent="0.25">
      <c r="A41" s="2"/>
      <c r="B41" s="34" t="s">
        <v>28</v>
      </c>
      <c r="C41" s="32"/>
      <c r="D41" s="3"/>
    </row>
    <row r="42" spans="1:4" ht="30" x14ac:dyDescent="0.25">
      <c r="A42" s="2"/>
      <c r="B42" s="34" t="s">
        <v>25</v>
      </c>
      <c r="C42" s="32"/>
      <c r="D42" s="3"/>
    </row>
    <row r="43" spans="1:4" ht="30" x14ac:dyDescent="0.25">
      <c r="A43" s="2"/>
      <c r="B43" s="35" t="s">
        <v>8</v>
      </c>
      <c r="C43" s="32" t="s">
        <v>26</v>
      </c>
      <c r="D43" s="3"/>
    </row>
    <row r="44" spans="1:4" ht="30" x14ac:dyDescent="0.25">
      <c r="A44" s="2"/>
      <c r="B44" s="35" t="s">
        <v>10</v>
      </c>
      <c r="C44" s="32" t="s">
        <v>26</v>
      </c>
      <c r="D44" s="3"/>
    </row>
    <row r="45" spans="1:4" ht="30" x14ac:dyDescent="0.25">
      <c r="A45" s="2"/>
      <c r="B45" s="34" t="s">
        <v>21</v>
      </c>
      <c r="C45" s="32"/>
      <c r="D45" s="3"/>
    </row>
    <row r="46" spans="1:4" x14ac:dyDescent="0.25">
      <c r="A46" s="2"/>
      <c r="B46" s="35" t="s">
        <v>8</v>
      </c>
      <c r="C46" s="32" t="s">
        <v>29</v>
      </c>
      <c r="D46" s="3"/>
    </row>
    <row r="47" spans="1:4" x14ac:dyDescent="0.25">
      <c r="A47" s="2"/>
      <c r="B47" s="35" t="s">
        <v>10</v>
      </c>
      <c r="C47" s="32" t="s">
        <v>29</v>
      </c>
      <c r="D47" s="3"/>
    </row>
    <row r="48" spans="1:4" ht="30" x14ac:dyDescent="0.25">
      <c r="A48" s="2" t="s">
        <v>30</v>
      </c>
      <c r="B48" s="1" t="s">
        <v>31</v>
      </c>
      <c r="C48" s="32"/>
      <c r="D48" s="3"/>
    </row>
    <row r="49" spans="1:4" ht="30" x14ac:dyDescent="0.25">
      <c r="A49" s="2"/>
      <c r="B49" s="35" t="s">
        <v>32</v>
      </c>
      <c r="C49" s="32" t="s">
        <v>33</v>
      </c>
      <c r="D49" s="3"/>
    </row>
    <row r="50" spans="1:4" ht="18" customHeight="1" thickBot="1" x14ac:dyDescent="0.3">
      <c r="A50" s="4"/>
      <c r="B50" s="37" t="s">
        <v>34</v>
      </c>
      <c r="C50" s="38" t="s">
        <v>9</v>
      </c>
      <c r="D50" s="5"/>
    </row>
    <row r="51" spans="1:4" ht="30" x14ac:dyDescent="0.25">
      <c r="A51" s="68">
        <v>2</v>
      </c>
      <c r="B51" s="1" t="s">
        <v>35</v>
      </c>
      <c r="C51" s="70"/>
      <c r="D51" s="71">
        <v>3.92</v>
      </c>
    </row>
    <row r="52" spans="1:4" x14ac:dyDescent="0.25">
      <c r="A52" s="69"/>
      <c r="B52" s="1" t="s">
        <v>3</v>
      </c>
      <c r="C52" s="63"/>
      <c r="D52" s="72"/>
    </row>
    <row r="53" spans="1:4" ht="30" x14ac:dyDescent="0.25">
      <c r="A53" s="2"/>
      <c r="B53" s="35" t="s">
        <v>36</v>
      </c>
      <c r="C53" s="32" t="s">
        <v>37</v>
      </c>
      <c r="D53" s="3"/>
    </row>
    <row r="54" spans="1:4" ht="30" x14ac:dyDescent="0.25">
      <c r="A54" s="2"/>
      <c r="B54" s="35" t="s">
        <v>38</v>
      </c>
      <c r="C54" s="32" t="s">
        <v>39</v>
      </c>
      <c r="D54" s="3"/>
    </row>
    <row r="55" spans="1:4" ht="30" x14ac:dyDescent="0.25">
      <c r="A55" s="2"/>
      <c r="B55" s="35" t="s">
        <v>40</v>
      </c>
      <c r="C55" s="32" t="s">
        <v>41</v>
      </c>
      <c r="D55" s="3"/>
    </row>
    <row r="56" spans="1:4" ht="30" x14ac:dyDescent="0.25">
      <c r="A56" s="2"/>
      <c r="B56" s="35" t="s">
        <v>42</v>
      </c>
      <c r="C56" s="32" t="s">
        <v>41</v>
      </c>
      <c r="D56" s="3"/>
    </row>
    <row r="57" spans="1:4" x14ac:dyDescent="0.25">
      <c r="A57" s="64"/>
      <c r="B57" s="35" t="s">
        <v>43</v>
      </c>
      <c r="C57" s="32" t="s">
        <v>44</v>
      </c>
      <c r="D57" s="64"/>
    </row>
    <row r="58" spans="1:4" x14ac:dyDescent="0.25">
      <c r="A58" s="64"/>
      <c r="B58" s="35" t="s">
        <v>45</v>
      </c>
      <c r="C58" s="32" t="s">
        <v>41</v>
      </c>
      <c r="D58" s="64"/>
    </row>
    <row r="59" spans="1:4" x14ac:dyDescent="0.25">
      <c r="A59" s="64"/>
      <c r="B59" s="61" t="s">
        <v>46</v>
      </c>
      <c r="C59" s="63" t="s">
        <v>41</v>
      </c>
      <c r="D59" s="64"/>
    </row>
    <row r="60" spans="1:4" ht="22.5" customHeight="1" thickBot="1" x14ac:dyDescent="0.3">
      <c r="A60" s="65"/>
      <c r="B60" s="66"/>
      <c r="C60" s="67"/>
      <c r="D60" s="65"/>
    </row>
    <row r="61" spans="1:4" ht="71.25" customHeight="1" x14ac:dyDescent="0.25">
      <c r="A61" s="68">
        <v>3</v>
      </c>
      <c r="B61" s="82" t="s">
        <v>99</v>
      </c>
      <c r="C61" s="70"/>
      <c r="D61" s="71">
        <v>14.6</v>
      </c>
    </row>
    <row r="62" spans="1:4" x14ac:dyDescent="0.25">
      <c r="A62" s="69"/>
      <c r="B62" s="83"/>
      <c r="C62" s="63"/>
      <c r="D62" s="72"/>
    </row>
    <row r="63" spans="1:4" ht="15.75" thickBot="1" x14ac:dyDescent="0.3">
      <c r="A63" s="2"/>
      <c r="B63" s="36"/>
      <c r="C63" s="32"/>
      <c r="D63" s="3"/>
    </row>
    <row r="64" spans="1:4" x14ac:dyDescent="0.25">
      <c r="A64" s="68">
        <v>4</v>
      </c>
      <c r="B64" s="1" t="s">
        <v>56</v>
      </c>
      <c r="C64" s="70"/>
      <c r="D64" s="71">
        <v>8.89</v>
      </c>
    </row>
    <row r="65" spans="1:4" x14ac:dyDescent="0.25">
      <c r="A65" s="69"/>
      <c r="B65" s="1" t="s">
        <v>3</v>
      </c>
      <c r="C65" s="63"/>
      <c r="D65" s="72"/>
    </row>
    <row r="66" spans="1:4" ht="45" x14ac:dyDescent="0.25">
      <c r="A66" s="2"/>
      <c r="B66" s="35" t="s">
        <v>57</v>
      </c>
      <c r="C66" s="32" t="s">
        <v>58</v>
      </c>
      <c r="D66" s="3"/>
    </row>
    <row r="67" spans="1:4" ht="30" x14ac:dyDescent="0.25">
      <c r="A67" s="2"/>
      <c r="B67" s="35" t="s">
        <v>59</v>
      </c>
      <c r="C67" s="32" t="s">
        <v>49</v>
      </c>
      <c r="D67" s="3"/>
    </row>
    <row r="68" spans="1:4" ht="30" x14ac:dyDescent="0.25">
      <c r="A68" s="2"/>
      <c r="B68" s="35" t="s">
        <v>60</v>
      </c>
      <c r="C68" s="32" t="s">
        <v>12</v>
      </c>
      <c r="D68" s="3"/>
    </row>
    <row r="69" spans="1:4" ht="52.5" customHeight="1" x14ac:dyDescent="0.25">
      <c r="A69" s="2"/>
      <c r="B69" s="35" t="s">
        <v>61</v>
      </c>
      <c r="C69" s="32" t="s">
        <v>49</v>
      </c>
      <c r="D69" s="3"/>
    </row>
    <row r="70" spans="1:4" ht="30" x14ac:dyDescent="0.25">
      <c r="A70" s="2"/>
      <c r="B70" s="35" t="s">
        <v>62</v>
      </c>
      <c r="C70" s="32" t="s">
        <v>49</v>
      </c>
      <c r="D70" s="3"/>
    </row>
    <row r="71" spans="1:4" ht="15.75" thickBot="1" x14ac:dyDescent="0.3">
      <c r="A71" s="4"/>
      <c r="B71" s="7"/>
      <c r="C71" s="38"/>
      <c r="D71" s="6"/>
    </row>
    <row r="72" spans="1:4" ht="45.75" thickBot="1" x14ac:dyDescent="0.3">
      <c r="A72" s="16">
        <v>5</v>
      </c>
      <c r="B72" s="7" t="s">
        <v>63</v>
      </c>
      <c r="C72" s="38" t="s">
        <v>64</v>
      </c>
      <c r="D72" s="9">
        <v>11.56</v>
      </c>
    </row>
    <row r="73" spans="1:4" ht="45" x14ac:dyDescent="0.25">
      <c r="A73" s="17">
        <v>6</v>
      </c>
      <c r="B73" s="1" t="s">
        <v>65</v>
      </c>
      <c r="C73" s="32"/>
      <c r="D73" s="13">
        <v>0.13</v>
      </c>
    </row>
    <row r="74" spans="1:4" ht="30" x14ac:dyDescent="0.25">
      <c r="A74" s="64"/>
      <c r="B74" s="35" t="s">
        <v>66</v>
      </c>
      <c r="C74" s="32" t="s">
        <v>67</v>
      </c>
      <c r="D74" s="64"/>
    </row>
    <row r="75" spans="1:4" ht="30" x14ac:dyDescent="0.25">
      <c r="A75" s="64"/>
      <c r="B75" s="35" t="s">
        <v>68</v>
      </c>
      <c r="C75" s="32" t="s">
        <v>70</v>
      </c>
      <c r="D75" s="64"/>
    </row>
    <row r="76" spans="1:4" ht="30" x14ac:dyDescent="0.25">
      <c r="A76" s="64"/>
      <c r="B76" s="35" t="s">
        <v>69</v>
      </c>
      <c r="C76" s="32" t="s">
        <v>70</v>
      </c>
      <c r="D76" s="64"/>
    </row>
    <row r="77" spans="1:4" ht="60" x14ac:dyDescent="0.25">
      <c r="A77" s="64"/>
      <c r="B77" s="35" t="s">
        <v>71</v>
      </c>
      <c r="C77" s="32" t="s">
        <v>70</v>
      </c>
      <c r="D77" s="64"/>
    </row>
    <row r="78" spans="1:4" x14ac:dyDescent="0.25">
      <c r="A78" s="64"/>
      <c r="B78" s="35" t="s">
        <v>72</v>
      </c>
      <c r="C78" s="32"/>
      <c r="D78" s="64"/>
    </row>
    <row r="79" spans="1:4" ht="60" x14ac:dyDescent="0.25">
      <c r="A79" s="64"/>
      <c r="B79" s="35" t="s">
        <v>73</v>
      </c>
      <c r="C79" s="32" t="s">
        <v>70</v>
      </c>
      <c r="D79" s="64"/>
    </row>
    <row r="80" spans="1:4" ht="30" x14ac:dyDescent="0.25">
      <c r="A80" s="64"/>
      <c r="B80" s="35" t="s">
        <v>74</v>
      </c>
      <c r="C80" s="32" t="s">
        <v>70</v>
      </c>
      <c r="D80" s="64"/>
    </row>
    <row r="81" spans="1:4" x14ac:dyDescent="0.25">
      <c r="A81" s="64"/>
      <c r="B81" s="35" t="s">
        <v>75</v>
      </c>
      <c r="C81" s="32" t="s">
        <v>70</v>
      </c>
      <c r="D81" s="64"/>
    </row>
    <row r="82" spans="1:4" ht="45" x14ac:dyDescent="0.25">
      <c r="A82" s="64"/>
      <c r="B82" s="35" t="s">
        <v>76</v>
      </c>
      <c r="C82" s="32" t="s">
        <v>70</v>
      </c>
      <c r="D82" s="64"/>
    </row>
    <row r="83" spans="1:4" ht="15.75" thickBot="1" x14ac:dyDescent="0.3">
      <c r="A83" s="65"/>
      <c r="B83" s="39"/>
      <c r="C83" s="38"/>
      <c r="D83" s="65"/>
    </row>
    <row r="84" spans="1:4" x14ac:dyDescent="0.25">
      <c r="A84" s="17">
        <v>7</v>
      </c>
      <c r="B84" s="1" t="s">
        <v>77</v>
      </c>
      <c r="C84" s="8"/>
      <c r="D84" s="13">
        <v>1.46</v>
      </c>
    </row>
    <row r="85" spans="1:4" x14ac:dyDescent="0.25">
      <c r="A85" s="64"/>
      <c r="B85" s="61" t="s">
        <v>78</v>
      </c>
      <c r="C85" s="63" t="s">
        <v>79</v>
      </c>
      <c r="D85" s="64"/>
    </row>
    <row r="86" spans="1:4" ht="113.25" customHeight="1" thickBot="1" x14ac:dyDescent="0.3">
      <c r="A86" s="65"/>
      <c r="B86" s="66"/>
      <c r="C86" s="67"/>
      <c r="D86" s="65"/>
    </row>
    <row r="87" spans="1:4" ht="25.5" customHeight="1" thickBot="1" x14ac:dyDescent="0.3">
      <c r="A87" s="18">
        <v>8</v>
      </c>
      <c r="B87" s="45" t="s">
        <v>100</v>
      </c>
      <c r="C87" s="18"/>
      <c r="D87" s="24">
        <v>0.62</v>
      </c>
    </row>
    <row r="88" spans="1:4" x14ac:dyDescent="0.25">
      <c r="A88" s="17">
        <v>9</v>
      </c>
      <c r="B88" s="1" t="s">
        <v>80</v>
      </c>
      <c r="C88" s="8"/>
      <c r="D88" s="13">
        <v>0.03</v>
      </c>
    </row>
    <row r="89" spans="1:4" x14ac:dyDescent="0.25">
      <c r="A89" s="64"/>
      <c r="B89" s="62" t="s">
        <v>81</v>
      </c>
      <c r="C89" s="63" t="s">
        <v>79</v>
      </c>
      <c r="D89" s="64"/>
    </row>
    <row r="90" spans="1:4" x14ac:dyDescent="0.25">
      <c r="A90" s="64"/>
      <c r="B90" s="62"/>
      <c r="C90" s="63"/>
      <c r="D90" s="64"/>
    </row>
    <row r="91" spans="1:4" ht="30" x14ac:dyDescent="0.25">
      <c r="A91" s="2"/>
      <c r="B91" s="40" t="s">
        <v>82</v>
      </c>
      <c r="C91" s="32" t="s">
        <v>70</v>
      </c>
      <c r="D91" s="3"/>
    </row>
    <row r="92" spans="1:4" x14ac:dyDescent="0.25">
      <c r="A92" s="2"/>
      <c r="B92" s="40" t="s">
        <v>83</v>
      </c>
      <c r="C92" s="32" t="s">
        <v>70</v>
      </c>
      <c r="D92" s="64"/>
    </row>
    <row r="93" spans="1:4" ht="21" customHeight="1" thickBot="1" x14ac:dyDescent="0.3">
      <c r="A93" s="4"/>
      <c r="B93" s="41" t="s">
        <v>84</v>
      </c>
      <c r="C93" s="38" t="s">
        <v>70</v>
      </c>
      <c r="D93" s="65"/>
    </row>
    <row r="94" spans="1:4" ht="48.75" customHeight="1" thickBot="1" x14ac:dyDescent="0.3">
      <c r="A94" s="18">
        <v>10</v>
      </c>
      <c r="B94" s="14" t="s">
        <v>101</v>
      </c>
      <c r="C94" s="38" t="s">
        <v>12</v>
      </c>
      <c r="D94" s="24">
        <v>0.53</v>
      </c>
    </row>
    <row r="95" spans="1:4" x14ac:dyDescent="0.25">
      <c r="A95" s="17">
        <v>11</v>
      </c>
      <c r="B95" s="1" t="s">
        <v>85</v>
      </c>
      <c r="C95" s="8"/>
      <c r="D95" s="13">
        <v>0.02</v>
      </c>
    </row>
    <row r="96" spans="1:4" ht="47.25" customHeight="1" thickBot="1" x14ac:dyDescent="0.3">
      <c r="A96" s="2"/>
      <c r="B96" s="37" t="s">
        <v>86</v>
      </c>
      <c r="C96" s="38" t="s">
        <v>12</v>
      </c>
      <c r="D96" s="5"/>
    </row>
    <row r="97" spans="1:4" ht="18" customHeight="1" thickBot="1" x14ac:dyDescent="0.3">
      <c r="A97" s="18">
        <v>13</v>
      </c>
      <c r="B97" s="7" t="s">
        <v>88</v>
      </c>
      <c r="C97" s="6"/>
      <c r="D97" s="9">
        <v>4.76</v>
      </c>
    </row>
    <row r="98" spans="1:4" ht="38.25" customHeight="1" thickBot="1" x14ac:dyDescent="0.3">
      <c r="A98" s="75" t="s">
        <v>87</v>
      </c>
      <c r="B98" s="76"/>
      <c r="C98" s="77"/>
      <c r="D98" s="12">
        <f>D12+D51+D61+D64+D72+D73+D84+D87+D88+D94+D95+D97</f>
        <v>49.670000000000009</v>
      </c>
    </row>
  </sheetData>
  <mergeCells count="37">
    <mergeCell ref="A7:D9"/>
    <mergeCell ref="C1:D1"/>
    <mergeCell ref="C3:D3"/>
    <mergeCell ref="C4:D4"/>
    <mergeCell ref="C5:D5"/>
    <mergeCell ref="C6:D6"/>
    <mergeCell ref="A12:A13"/>
    <mergeCell ref="C12:C13"/>
    <mergeCell ref="D12:D13"/>
    <mergeCell ref="A51:A52"/>
    <mergeCell ref="C51:C52"/>
    <mergeCell ref="D51:D52"/>
    <mergeCell ref="A57:A58"/>
    <mergeCell ref="D57:D58"/>
    <mergeCell ref="A59:A60"/>
    <mergeCell ref="B59:B60"/>
    <mergeCell ref="C59:C60"/>
    <mergeCell ref="D59:D60"/>
    <mergeCell ref="B61:B62"/>
    <mergeCell ref="A74:A83"/>
    <mergeCell ref="D74:D83"/>
    <mergeCell ref="A61:A62"/>
    <mergeCell ref="C61:C62"/>
    <mergeCell ref="D61:D62"/>
    <mergeCell ref="A64:A65"/>
    <mergeCell ref="C64:C65"/>
    <mergeCell ref="D64:D65"/>
    <mergeCell ref="D92:D93"/>
    <mergeCell ref="A98:C98"/>
    <mergeCell ref="A85:A86"/>
    <mergeCell ref="B85:B86"/>
    <mergeCell ref="C85:C86"/>
    <mergeCell ref="D85:D86"/>
    <mergeCell ref="A89:A90"/>
    <mergeCell ref="B89:B90"/>
    <mergeCell ref="C89:C90"/>
    <mergeCell ref="D89:D90"/>
  </mergeCell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A0EB"/>
    <pageSetUpPr fitToPage="1"/>
  </sheetPr>
  <dimension ref="A1:D103"/>
  <sheetViews>
    <sheetView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4" width="25.7109375" customWidth="1"/>
  </cols>
  <sheetData>
    <row r="1" spans="1:4" x14ac:dyDescent="0.25">
      <c r="C1" s="56" t="s">
        <v>102</v>
      </c>
      <c r="D1" s="56"/>
    </row>
    <row r="3" spans="1:4" x14ac:dyDescent="0.25">
      <c r="C3" s="56" t="s">
        <v>90</v>
      </c>
      <c r="D3" s="56"/>
    </row>
    <row r="4" spans="1:4" x14ac:dyDescent="0.25">
      <c r="C4" s="56" t="s">
        <v>91</v>
      </c>
      <c r="D4" s="56"/>
    </row>
    <row r="5" spans="1:4" x14ac:dyDescent="0.25">
      <c r="C5" s="56" t="s">
        <v>92</v>
      </c>
      <c r="D5" s="56"/>
    </row>
    <row r="6" spans="1:4" x14ac:dyDescent="0.25">
      <c r="C6" s="56" t="s">
        <v>124</v>
      </c>
      <c r="D6" s="56"/>
    </row>
    <row r="7" spans="1:4" x14ac:dyDescent="0.25">
      <c r="C7" s="19"/>
      <c r="D7" s="19"/>
    </row>
    <row r="8" spans="1:4" ht="13.5" customHeight="1" x14ac:dyDescent="0.25">
      <c r="A8" s="57" t="s">
        <v>111</v>
      </c>
      <c r="B8" s="57"/>
      <c r="C8" s="57"/>
      <c r="D8" s="57"/>
    </row>
    <row r="9" spans="1:4" hidden="1" x14ac:dyDescent="0.25">
      <c r="A9" s="57"/>
      <c r="B9" s="57"/>
      <c r="C9" s="57"/>
      <c r="D9" s="57"/>
    </row>
    <row r="10" spans="1:4" ht="168.75" customHeight="1" x14ac:dyDescent="0.25">
      <c r="A10" s="57"/>
      <c r="B10" s="57"/>
      <c r="C10" s="57"/>
      <c r="D10" s="57"/>
    </row>
    <row r="11" spans="1:4" ht="15.75" thickBot="1" x14ac:dyDescent="0.3"/>
    <row r="12" spans="1:4" ht="63" customHeight="1" thickBot="1" x14ac:dyDescent="0.3">
      <c r="A12" s="20" t="s">
        <v>0</v>
      </c>
      <c r="B12" s="21" t="s">
        <v>1</v>
      </c>
      <c r="C12" s="21" t="s">
        <v>113</v>
      </c>
      <c r="D12" s="22" t="s">
        <v>114</v>
      </c>
    </row>
    <row r="13" spans="1:4" x14ac:dyDescent="0.25">
      <c r="A13" s="68">
        <v>1</v>
      </c>
      <c r="B13" s="1" t="s">
        <v>2</v>
      </c>
      <c r="C13" s="68"/>
      <c r="D13" s="71">
        <f>5.92/1.18*1.2</f>
        <v>6.0203389830508476</v>
      </c>
    </row>
    <row r="14" spans="1:4" x14ac:dyDescent="0.25">
      <c r="A14" s="69"/>
      <c r="B14" s="1" t="s">
        <v>3</v>
      </c>
      <c r="C14" s="69"/>
      <c r="D14" s="72"/>
    </row>
    <row r="15" spans="1:4" ht="30" x14ac:dyDescent="0.25">
      <c r="A15" s="2" t="s">
        <v>4</v>
      </c>
      <c r="B15" s="1" t="s">
        <v>5</v>
      </c>
      <c r="C15" s="32"/>
      <c r="D15" s="3"/>
    </row>
    <row r="16" spans="1:4" x14ac:dyDescent="0.25">
      <c r="A16" s="2"/>
      <c r="B16" s="34" t="s">
        <v>6</v>
      </c>
      <c r="C16" s="32"/>
      <c r="D16" s="3"/>
    </row>
    <row r="17" spans="1:4" x14ac:dyDescent="0.25">
      <c r="A17" s="2"/>
      <c r="B17" s="1" t="s">
        <v>115</v>
      </c>
      <c r="C17" s="32"/>
      <c r="D17" s="3"/>
    </row>
    <row r="18" spans="1:4" ht="30" x14ac:dyDescent="0.25">
      <c r="A18" s="2"/>
      <c r="B18" s="34" t="s">
        <v>7</v>
      </c>
      <c r="C18" s="32"/>
      <c r="D18" s="3"/>
    </row>
    <row r="19" spans="1:4" x14ac:dyDescent="0.25">
      <c r="A19" s="2"/>
      <c r="B19" s="35" t="s">
        <v>8</v>
      </c>
      <c r="C19" s="32" t="s">
        <v>9</v>
      </c>
      <c r="D19" s="3"/>
    </row>
    <row r="20" spans="1:4" x14ac:dyDescent="0.25">
      <c r="A20" s="2"/>
      <c r="B20" s="35" t="s">
        <v>10</v>
      </c>
      <c r="C20" s="32" t="s">
        <v>9</v>
      </c>
      <c r="D20" s="3"/>
    </row>
    <row r="21" spans="1:4" x14ac:dyDescent="0.25">
      <c r="A21" s="2"/>
      <c r="B21" s="35" t="s">
        <v>11</v>
      </c>
      <c r="C21" s="32" t="s">
        <v>12</v>
      </c>
      <c r="D21" s="3"/>
    </row>
    <row r="22" spans="1:4" ht="30" x14ac:dyDescent="0.25">
      <c r="A22" s="2"/>
      <c r="B22" s="34" t="s">
        <v>13</v>
      </c>
      <c r="C22" s="32"/>
      <c r="D22" s="3"/>
    </row>
    <row r="23" spans="1:4" x14ac:dyDescent="0.25">
      <c r="A23" s="2"/>
      <c r="B23" s="35" t="s">
        <v>8</v>
      </c>
      <c r="C23" s="32" t="s">
        <v>14</v>
      </c>
      <c r="D23" s="3"/>
    </row>
    <row r="24" spans="1:4" x14ac:dyDescent="0.25">
      <c r="A24" s="2"/>
      <c r="B24" s="35" t="s">
        <v>10</v>
      </c>
      <c r="C24" s="32" t="s">
        <v>14</v>
      </c>
      <c r="D24" s="3"/>
    </row>
    <row r="25" spans="1:4" x14ac:dyDescent="0.25">
      <c r="A25" s="2"/>
      <c r="B25" s="35" t="s">
        <v>11</v>
      </c>
      <c r="C25" s="32" t="s">
        <v>12</v>
      </c>
      <c r="D25" s="3"/>
    </row>
    <row r="26" spans="1:4" x14ac:dyDescent="0.25">
      <c r="A26" s="2"/>
      <c r="B26" s="34" t="s">
        <v>15</v>
      </c>
      <c r="C26" s="32" t="s">
        <v>16</v>
      </c>
      <c r="D26" s="3"/>
    </row>
    <row r="27" spans="1:4" x14ac:dyDescent="0.25">
      <c r="A27" s="2"/>
      <c r="B27" s="34" t="s">
        <v>17</v>
      </c>
      <c r="C27" s="32" t="s">
        <v>12</v>
      </c>
      <c r="D27" s="3"/>
    </row>
    <row r="28" spans="1:4" x14ac:dyDescent="0.25">
      <c r="A28" s="2"/>
      <c r="B28" s="1" t="s">
        <v>18</v>
      </c>
      <c r="C28" s="32"/>
      <c r="D28" s="3"/>
    </row>
    <row r="29" spans="1:4" ht="30" x14ac:dyDescent="0.25">
      <c r="A29" s="2"/>
      <c r="B29" s="34" t="s">
        <v>19</v>
      </c>
      <c r="C29" s="32"/>
      <c r="D29" s="3"/>
    </row>
    <row r="30" spans="1:4" ht="30" x14ac:dyDescent="0.25">
      <c r="A30" s="2"/>
      <c r="B30" s="35" t="s">
        <v>8</v>
      </c>
      <c r="C30" s="32" t="s">
        <v>20</v>
      </c>
      <c r="D30" s="3"/>
    </row>
    <row r="31" spans="1:4" ht="30" x14ac:dyDescent="0.25">
      <c r="A31" s="2"/>
      <c r="B31" s="35" t="s">
        <v>10</v>
      </c>
      <c r="C31" s="32" t="s">
        <v>20</v>
      </c>
      <c r="D31" s="3"/>
    </row>
    <row r="32" spans="1:4" ht="30" x14ac:dyDescent="0.25">
      <c r="A32" s="2"/>
      <c r="B32" s="34" t="s">
        <v>21</v>
      </c>
      <c r="C32" s="32"/>
      <c r="D32" s="3"/>
    </row>
    <row r="33" spans="1:4" x14ac:dyDescent="0.25">
      <c r="A33" s="2"/>
      <c r="B33" s="35" t="s">
        <v>8</v>
      </c>
      <c r="C33" s="32" t="s">
        <v>22</v>
      </c>
      <c r="D33" s="3"/>
    </row>
    <row r="34" spans="1:4" x14ac:dyDescent="0.25">
      <c r="A34" s="2"/>
      <c r="B34" s="35" t="s">
        <v>10</v>
      </c>
      <c r="C34" s="32" t="s">
        <v>22</v>
      </c>
      <c r="D34" s="3"/>
    </row>
    <row r="35" spans="1:4" ht="30" x14ac:dyDescent="0.25">
      <c r="A35" s="2"/>
      <c r="B35" s="34" t="s">
        <v>23</v>
      </c>
      <c r="C35" s="32"/>
      <c r="D35" s="3"/>
    </row>
    <row r="36" spans="1:4" ht="30" x14ac:dyDescent="0.25">
      <c r="A36" s="2"/>
      <c r="B36" s="35" t="s">
        <v>8</v>
      </c>
      <c r="C36" s="32" t="s">
        <v>24</v>
      </c>
      <c r="D36" s="3"/>
    </row>
    <row r="37" spans="1:4" ht="30" x14ac:dyDescent="0.25">
      <c r="A37" s="2"/>
      <c r="B37" s="35" t="s">
        <v>10</v>
      </c>
      <c r="C37" s="32" t="s">
        <v>24</v>
      </c>
      <c r="D37" s="3"/>
    </row>
    <row r="38" spans="1:4" ht="30" x14ac:dyDescent="0.25">
      <c r="A38" s="2"/>
      <c r="B38" s="34" t="s">
        <v>25</v>
      </c>
      <c r="C38" s="32"/>
      <c r="D38" s="3"/>
    </row>
    <row r="39" spans="1:4" ht="30" x14ac:dyDescent="0.25">
      <c r="A39" s="2"/>
      <c r="B39" s="35" t="s">
        <v>8</v>
      </c>
      <c r="C39" s="32" t="s">
        <v>26</v>
      </c>
      <c r="D39" s="3"/>
    </row>
    <row r="40" spans="1:4" ht="30" x14ac:dyDescent="0.25">
      <c r="A40" s="2"/>
      <c r="B40" s="35" t="s">
        <v>10</v>
      </c>
      <c r="C40" s="32" t="s">
        <v>26</v>
      </c>
      <c r="D40" s="3"/>
    </row>
    <row r="41" spans="1:4" ht="30" x14ac:dyDescent="0.25">
      <c r="A41" s="2"/>
      <c r="B41" s="35" t="s">
        <v>11</v>
      </c>
      <c r="C41" s="32" t="s">
        <v>27</v>
      </c>
      <c r="D41" s="3"/>
    </row>
    <row r="42" spans="1:4" x14ac:dyDescent="0.25">
      <c r="A42" s="2"/>
      <c r="B42" s="34" t="s">
        <v>28</v>
      </c>
      <c r="C42" s="32"/>
      <c r="D42" s="3"/>
    </row>
    <row r="43" spans="1:4" ht="30" x14ac:dyDescent="0.25">
      <c r="A43" s="2"/>
      <c r="B43" s="34" t="s">
        <v>25</v>
      </c>
      <c r="C43" s="32"/>
      <c r="D43" s="3"/>
    </row>
    <row r="44" spans="1:4" ht="30" x14ac:dyDescent="0.25">
      <c r="A44" s="2"/>
      <c r="B44" s="35" t="s">
        <v>8</v>
      </c>
      <c r="C44" s="32" t="s">
        <v>26</v>
      </c>
      <c r="D44" s="3"/>
    </row>
    <row r="45" spans="1:4" ht="30" x14ac:dyDescent="0.25">
      <c r="A45" s="2"/>
      <c r="B45" s="35" t="s">
        <v>10</v>
      </c>
      <c r="C45" s="32" t="s">
        <v>26</v>
      </c>
      <c r="D45" s="3"/>
    </row>
    <row r="46" spans="1:4" ht="30" x14ac:dyDescent="0.25">
      <c r="A46" s="2"/>
      <c r="B46" s="34" t="s">
        <v>21</v>
      </c>
      <c r="C46" s="32"/>
      <c r="D46" s="3"/>
    </row>
    <row r="47" spans="1:4" x14ac:dyDescent="0.25">
      <c r="A47" s="2"/>
      <c r="B47" s="35" t="s">
        <v>8</v>
      </c>
      <c r="C47" s="32" t="s">
        <v>29</v>
      </c>
      <c r="D47" s="3"/>
    </row>
    <row r="48" spans="1:4" x14ac:dyDescent="0.25">
      <c r="A48" s="2"/>
      <c r="B48" s="35" t="s">
        <v>10</v>
      </c>
      <c r="C48" s="32" t="s">
        <v>29</v>
      </c>
      <c r="D48" s="3"/>
    </row>
    <row r="49" spans="1:4" ht="30" x14ac:dyDescent="0.25">
      <c r="A49" s="2" t="s">
        <v>30</v>
      </c>
      <c r="B49" s="1" t="s">
        <v>31</v>
      </c>
      <c r="C49" s="32"/>
      <c r="D49" s="3"/>
    </row>
    <row r="50" spans="1:4" ht="30" x14ac:dyDescent="0.25">
      <c r="A50" s="2"/>
      <c r="B50" s="35" t="s">
        <v>32</v>
      </c>
      <c r="C50" s="32" t="s">
        <v>33</v>
      </c>
      <c r="D50" s="3"/>
    </row>
    <row r="51" spans="1:4" ht="20.25" customHeight="1" thickBot="1" x14ac:dyDescent="0.3">
      <c r="A51" s="4"/>
      <c r="B51" s="37" t="s">
        <v>34</v>
      </c>
      <c r="C51" s="38" t="s">
        <v>9</v>
      </c>
      <c r="D51" s="5"/>
    </row>
    <row r="52" spans="1:4" ht="30" x14ac:dyDescent="0.25">
      <c r="A52" s="68">
        <v>2</v>
      </c>
      <c r="B52" s="1" t="s">
        <v>35</v>
      </c>
      <c r="C52" s="70"/>
      <c r="D52" s="71">
        <f>(6.28-0.64)/1.18*1.2</f>
        <v>5.7355932203389832</v>
      </c>
    </row>
    <row r="53" spans="1:4" x14ac:dyDescent="0.25">
      <c r="A53" s="69"/>
      <c r="B53" s="1" t="s">
        <v>3</v>
      </c>
      <c r="C53" s="63"/>
      <c r="D53" s="72"/>
    </row>
    <row r="54" spans="1:4" ht="30" x14ac:dyDescent="0.25">
      <c r="A54" s="2"/>
      <c r="B54" s="35" t="s">
        <v>36</v>
      </c>
      <c r="C54" s="32" t="s">
        <v>37</v>
      </c>
      <c r="D54" s="3"/>
    </row>
    <row r="55" spans="1:4" ht="30" x14ac:dyDescent="0.25">
      <c r="A55" s="2"/>
      <c r="B55" s="35" t="s">
        <v>38</v>
      </c>
      <c r="C55" s="32" t="s">
        <v>39</v>
      </c>
      <c r="D55" s="3"/>
    </row>
    <row r="56" spans="1:4" ht="30" x14ac:dyDescent="0.25">
      <c r="A56" s="2"/>
      <c r="B56" s="35" t="s">
        <v>40</v>
      </c>
      <c r="C56" s="32" t="s">
        <v>41</v>
      </c>
      <c r="D56" s="3"/>
    </row>
    <row r="57" spans="1:4" ht="30" x14ac:dyDescent="0.25">
      <c r="A57" s="2"/>
      <c r="B57" s="35" t="s">
        <v>42</v>
      </c>
      <c r="C57" s="32" t="s">
        <v>41</v>
      </c>
      <c r="D57" s="3"/>
    </row>
    <row r="58" spans="1:4" x14ac:dyDescent="0.25">
      <c r="A58" s="64"/>
      <c r="B58" s="35" t="s">
        <v>43</v>
      </c>
      <c r="C58" s="32" t="s">
        <v>44</v>
      </c>
      <c r="D58" s="64"/>
    </row>
    <row r="59" spans="1:4" x14ac:dyDescent="0.25">
      <c r="A59" s="64"/>
      <c r="B59" s="35" t="s">
        <v>45</v>
      </c>
      <c r="C59" s="32" t="s">
        <v>41</v>
      </c>
      <c r="D59" s="64"/>
    </row>
    <row r="60" spans="1:4" x14ac:dyDescent="0.25">
      <c r="A60" s="64"/>
      <c r="B60" s="61" t="s">
        <v>46</v>
      </c>
      <c r="C60" s="63" t="s">
        <v>41</v>
      </c>
      <c r="D60" s="64"/>
    </row>
    <row r="61" spans="1:4" ht="22.5" customHeight="1" thickBot="1" x14ac:dyDescent="0.3">
      <c r="A61" s="65"/>
      <c r="B61" s="66"/>
      <c r="C61" s="67"/>
      <c r="D61" s="65"/>
    </row>
    <row r="62" spans="1:4" x14ac:dyDescent="0.25">
      <c r="A62" s="68">
        <v>3</v>
      </c>
      <c r="B62" s="1" t="s">
        <v>47</v>
      </c>
      <c r="C62" s="70"/>
      <c r="D62" s="71">
        <f>2.71/1.18*1.2</f>
        <v>2.7559322033898304</v>
      </c>
    </row>
    <row r="63" spans="1:4" x14ac:dyDescent="0.25">
      <c r="A63" s="69"/>
      <c r="B63" s="1" t="s">
        <v>3</v>
      </c>
      <c r="C63" s="63"/>
      <c r="D63" s="72"/>
    </row>
    <row r="64" spans="1:4" x14ac:dyDescent="0.25">
      <c r="A64" s="2"/>
      <c r="B64" s="35" t="s">
        <v>48</v>
      </c>
      <c r="C64" s="32" t="s">
        <v>49</v>
      </c>
      <c r="D64" s="3"/>
    </row>
    <row r="65" spans="1:4" x14ac:dyDescent="0.25">
      <c r="A65" s="2"/>
      <c r="B65" s="35" t="s">
        <v>50</v>
      </c>
      <c r="C65" s="32" t="s">
        <v>37</v>
      </c>
      <c r="D65" s="3"/>
    </row>
    <row r="66" spans="1:4" x14ac:dyDescent="0.25">
      <c r="A66" s="2"/>
      <c r="B66" s="35" t="s">
        <v>51</v>
      </c>
      <c r="C66" s="32" t="s">
        <v>37</v>
      </c>
      <c r="D66" s="3"/>
    </row>
    <row r="67" spans="1:4" ht="30" x14ac:dyDescent="0.25">
      <c r="A67" s="2"/>
      <c r="B67" s="35" t="s">
        <v>52</v>
      </c>
      <c r="C67" s="32" t="s">
        <v>39</v>
      </c>
      <c r="D67" s="3"/>
    </row>
    <row r="68" spans="1:4" x14ac:dyDescent="0.25">
      <c r="A68" s="2"/>
      <c r="B68" s="35" t="s">
        <v>53</v>
      </c>
      <c r="C68" s="32" t="s">
        <v>41</v>
      </c>
      <c r="D68" s="3"/>
    </row>
    <row r="69" spans="1:4" x14ac:dyDescent="0.25">
      <c r="A69" s="2"/>
      <c r="B69" s="35" t="s">
        <v>54</v>
      </c>
      <c r="C69" s="32" t="s">
        <v>41</v>
      </c>
      <c r="D69" s="3"/>
    </row>
    <row r="70" spans="1:4" ht="21" customHeight="1" thickBot="1" x14ac:dyDescent="0.3">
      <c r="A70" s="4"/>
      <c r="B70" s="37" t="s">
        <v>55</v>
      </c>
      <c r="C70" s="38" t="s">
        <v>12</v>
      </c>
      <c r="D70" s="5"/>
    </row>
    <row r="71" spans="1:4" x14ac:dyDescent="0.25">
      <c r="A71" s="68">
        <v>4</v>
      </c>
      <c r="B71" s="1" t="s">
        <v>56</v>
      </c>
      <c r="C71" s="70"/>
      <c r="D71" s="71">
        <f>8.81/1.18*1.2</f>
        <v>8.9593220338983066</v>
      </c>
    </row>
    <row r="72" spans="1:4" x14ac:dyDescent="0.25">
      <c r="A72" s="69"/>
      <c r="B72" s="1" t="s">
        <v>3</v>
      </c>
      <c r="C72" s="63"/>
      <c r="D72" s="72"/>
    </row>
    <row r="73" spans="1:4" ht="45" x14ac:dyDescent="0.25">
      <c r="A73" s="2"/>
      <c r="B73" s="35" t="s">
        <v>57</v>
      </c>
      <c r="C73" s="32" t="s">
        <v>58</v>
      </c>
      <c r="D73" s="3"/>
    </row>
    <row r="74" spans="1:4" ht="30" x14ac:dyDescent="0.25">
      <c r="A74" s="2"/>
      <c r="B74" s="35" t="s">
        <v>59</v>
      </c>
      <c r="C74" s="32" t="s">
        <v>49</v>
      </c>
      <c r="D74" s="3"/>
    </row>
    <row r="75" spans="1:4" ht="30" x14ac:dyDescent="0.25">
      <c r="A75" s="2"/>
      <c r="B75" s="35" t="s">
        <v>60</v>
      </c>
      <c r="C75" s="32" t="s">
        <v>12</v>
      </c>
      <c r="D75" s="3"/>
    </row>
    <row r="76" spans="1:4" ht="45" x14ac:dyDescent="0.25">
      <c r="A76" s="2"/>
      <c r="B76" s="35" t="s">
        <v>61</v>
      </c>
      <c r="C76" s="32" t="s">
        <v>49</v>
      </c>
      <c r="D76" s="3"/>
    </row>
    <row r="77" spans="1:4" ht="30.75" thickBot="1" x14ac:dyDescent="0.3">
      <c r="A77" s="2"/>
      <c r="B77" s="35" t="s">
        <v>62</v>
      </c>
      <c r="C77" s="32" t="s">
        <v>49</v>
      </c>
      <c r="D77" s="3"/>
    </row>
    <row r="78" spans="1:4" ht="45.75" thickBot="1" x14ac:dyDescent="0.3">
      <c r="A78" s="18">
        <v>5</v>
      </c>
      <c r="B78" s="52" t="s">
        <v>63</v>
      </c>
      <c r="C78" s="53" t="s">
        <v>64</v>
      </c>
      <c r="D78" s="54">
        <f>10.89/1.18*1.2</f>
        <v>11.074576271186441</v>
      </c>
    </row>
    <row r="79" spans="1:4" ht="46.5" customHeight="1" x14ac:dyDescent="0.25">
      <c r="A79" s="17">
        <v>6</v>
      </c>
      <c r="B79" s="1" t="s">
        <v>65</v>
      </c>
      <c r="C79" s="32"/>
      <c r="D79" s="13">
        <f>0.05/1.18*1.2</f>
        <v>5.0847457627118647E-2</v>
      </c>
    </row>
    <row r="80" spans="1:4" ht="30" x14ac:dyDescent="0.25">
      <c r="A80" s="64"/>
      <c r="B80" s="35" t="s">
        <v>66</v>
      </c>
      <c r="C80" s="32" t="s">
        <v>67</v>
      </c>
      <c r="D80" s="64"/>
    </row>
    <row r="81" spans="1:4" ht="34.5" customHeight="1" x14ac:dyDescent="0.25">
      <c r="A81" s="64"/>
      <c r="B81" s="35" t="s">
        <v>68</v>
      </c>
      <c r="C81" s="32" t="s">
        <v>70</v>
      </c>
      <c r="D81" s="64"/>
    </row>
    <row r="82" spans="1:4" ht="30" x14ac:dyDescent="0.25">
      <c r="A82" s="64"/>
      <c r="B82" s="35" t="s">
        <v>69</v>
      </c>
      <c r="C82" s="32" t="s">
        <v>70</v>
      </c>
      <c r="D82" s="64"/>
    </row>
    <row r="83" spans="1:4" ht="60" x14ac:dyDescent="0.25">
      <c r="A83" s="64"/>
      <c r="B83" s="35" t="s">
        <v>71</v>
      </c>
      <c r="C83" s="32" t="s">
        <v>70</v>
      </c>
      <c r="D83" s="64"/>
    </row>
    <row r="84" spans="1:4" x14ac:dyDescent="0.25">
      <c r="A84" s="64"/>
      <c r="B84" s="35" t="s">
        <v>72</v>
      </c>
      <c r="C84" s="32"/>
      <c r="D84" s="64"/>
    </row>
    <row r="85" spans="1:4" ht="60" x14ac:dyDescent="0.25">
      <c r="A85" s="64"/>
      <c r="B85" s="35" t="s">
        <v>73</v>
      </c>
      <c r="C85" s="32" t="s">
        <v>70</v>
      </c>
      <c r="D85" s="64"/>
    </row>
    <row r="86" spans="1:4" ht="30" x14ac:dyDescent="0.25">
      <c r="A86" s="64"/>
      <c r="B86" s="35" t="s">
        <v>74</v>
      </c>
      <c r="C86" s="32" t="s">
        <v>70</v>
      </c>
      <c r="D86" s="64"/>
    </row>
    <row r="87" spans="1:4" x14ac:dyDescent="0.25">
      <c r="A87" s="64"/>
      <c r="B87" s="35" t="s">
        <v>75</v>
      </c>
      <c r="C87" s="32" t="s">
        <v>70</v>
      </c>
      <c r="D87" s="64"/>
    </row>
    <row r="88" spans="1:4" ht="45" x14ac:dyDescent="0.25">
      <c r="A88" s="64"/>
      <c r="B88" s="35" t="s">
        <v>76</v>
      </c>
      <c r="C88" s="32" t="s">
        <v>70</v>
      </c>
      <c r="D88" s="64"/>
    </row>
    <row r="89" spans="1:4" ht="15.75" thickBot="1" x14ac:dyDescent="0.3">
      <c r="A89" s="65"/>
      <c r="B89" s="39"/>
      <c r="C89" s="38"/>
      <c r="D89" s="65"/>
    </row>
    <row r="90" spans="1:4" x14ac:dyDescent="0.25">
      <c r="A90" s="17">
        <v>7</v>
      </c>
      <c r="B90" s="1" t="s">
        <v>77</v>
      </c>
      <c r="C90" s="8"/>
      <c r="D90" s="13">
        <f>0.03/1.18*1.2</f>
        <v>3.0508474576271188E-2</v>
      </c>
    </row>
    <row r="91" spans="1:4" x14ac:dyDescent="0.25">
      <c r="A91" s="64"/>
      <c r="B91" s="61" t="s">
        <v>78</v>
      </c>
      <c r="C91" s="63" t="s">
        <v>79</v>
      </c>
      <c r="D91" s="64"/>
    </row>
    <row r="92" spans="1:4" ht="105.75" customHeight="1" thickBot="1" x14ac:dyDescent="0.3">
      <c r="A92" s="65"/>
      <c r="B92" s="66"/>
      <c r="C92" s="67"/>
      <c r="D92" s="65"/>
    </row>
    <row r="93" spans="1:4" x14ac:dyDescent="0.25">
      <c r="A93" s="17">
        <v>8</v>
      </c>
      <c r="B93" s="1" t="s">
        <v>80</v>
      </c>
      <c r="C93" s="8"/>
      <c r="D93" s="13">
        <f>0.03/1.18*1.2</f>
        <v>3.0508474576271188E-2</v>
      </c>
    </row>
    <row r="94" spans="1:4" x14ac:dyDescent="0.25">
      <c r="A94" s="64"/>
      <c r="B94" s="62" t="s">
        <v>81</v>
      </c>
      <c r="C94" s="63" t="s">
        <v>79</v>
      </c>
      <c r="D94" s="64"/>
    </row>
    <row r="95" spans="1:4" x14ac:dyDescent="0.25">
      <c r="A95" s="64"/>
      <c r="B95" s="62"/>
      <c r="C95" s="63"/>
      <c r="D95" s="64"/>
    </row>
    <row r="96" spans="1:4" ht="30" x14ac:dyDescent="0.25">
      <c r="A96" s="2"/>
      <c r="B96" s="40" t="s">
        <v>82</v>
      </c>
      <c r="C96" s="32" t="s">
        <v>70</v>
      </c>
      <c r="D96" s="3"/>
    </row>
    <row r="97" spans="1:4" x14ac:dyDescent="0.25">
      <c r="A97" s="2"/>
      <c r="B97" s="40" t="s">
        <v>83</v>
      </c>
      <c r="C97" s="32" t="s">
        <v>70</v>
      </c>
      <c r="D97" s="64"/>
    </row>
    <row r="98" spans="1:4" ht="15.75" thickBot="1" x14ac:dyDescent="0.3">
      <c r="A98" s="4"/>
      <c r="B98" s="41" t="s">
        <v>84</v>
      </c>
      <c r="C98" s="38" t="s">
        <v>70</v>
      </c>
      <c r="D98" s="65"/>
    </row>
    <row r="99" spans="1:4" ht="45.75" thickBot="1" x14ac:dyDescent="0.3">
      <c r="A99" s="18">
        <v>9</v>
      </c>
      <c r="B99" s="25" t="s">
        <v>101</v>
      </c>
      <c r="C99" s="38" t="s">
        <v>12</v>
      </c>
      <c r="D99" s="24">
        <f>1.3/1.18*1.2</f>
        <v>1.322033898305085</v>
      </c>
    </row>
    <row r="100" spans="1:4" ht="18" customHeight="1" x14ac:dyDescent="0.25">
      <c r="A100" s="17">
        <v>10</v>
      </c>
      <c r="B100" s="1" t="s">
        <v>85</v>
      </c>
      <c r="C100" s="8"/>
      <c r="D100" s="13">
        <f>0.08/1.18*1.2</f>
        <v>8.1355932203389825E-2</v>
      </c>
    </row>
    <row r="101" spans="1:4" ht="45.75" thickBot="1" x14ac:dyDescent="0.3">
      <c r="A101" s="2"/>
      <c r="B101" s="37" t="s">
        <v>86</v>
      </c>
      <c r="C101" s="38" t="s">
        <v>12</v>
      </c>
      <c r="D101" s="5"/>
    </row>
    <row r="102" spans="1:4" ht="15.75" thickBot="1" x14ac:dyDescent="0.3">
      <c r="A102" s="18">
        <v>11</v>
      </c>
      <c r="B102" s="7" t="s">
        <v>88</v>
      </c>
      <c r="C102" s="6"/>
      <c r="D102" s="9">
        <f>4.68/1.18*1.2</f>
        <v>4.7593220338983047</v>
      </c>
    </row>
    <row r="103" spans="1:4" ht="33" customHeight="1" thickBot="1" x14ac:dyDescent="0.3">
      <c r="A103" s="75" t="s">
        <v>87</v>
      </c>
      <c r="B103" s="76"/>
      <c r="C103" s="77"/>
      <c r="D103" s="12">
        <f>D13+D52+D62+D71+D78+D79+D90+D93+D99+D100+D102</f>
        <v>40.82033898305086</v>
      </c>
    </row>
  </sheetData>
  <mergeCells count="36">
    <mergeCell ref="A8:D10"/>
    <mergeCell ref="C1:D1"/>
    <mergeCell ref="C3:D3"/>
    <mergeCell ref="C4:D4"/>
    <mergeCell ref="C5:D5"/>
    <mergeCell ref="C6:D6"/>
    <mergeCell ref="A13:A14"/>
    <mergeCell ref="C13:C14"/>
    <mergeCell ref="D13:D14"/>
    <mergeCell ref="A52:A53"/>
    <mergeCell ref="C52:C53"/>
    <mergeCell ref="D52:D53"/>
    <mergeCell ref="A58:A59"/>
    <mergeCell ref="D58:D59"/>
    <mergeCell ref="A60:A61"/>
    <mergeCell ref="B60:B61"/>
    <mergeCell ref="C60:C61"/>
    <mergeCell ref="D60:D61"/>
    <mergeCell ref="A80:A89"/>
    <mergeCell ref="D80:D89"/>
    <mergeCell ref="A62:A63"/>
    <mergeCell ref="C62:C63"/>
    <mergeCell ref="D62:D63"/>
    <mergeCell ref="A71:A72"/>
    <mergeCell ref="C71:C72"/>
    <mergeCell ref="D71:D72"/>
    <mergeCell ref="D97:D98"/>
    <mergeCell ref="A103:C103"/>
    <mergeCell ref="A91:A92"/>
    <mergeCell ref="B91:B92"/>
    <mergeCell ref="C91:C92"/>
    <mergeCell ref="D91:D92"/>
    <mergeCell ref="A94:A95"/>
    <mergeCell ref="B94:B95"/>
    <mergeCell ref="C94:C95"/>
    <mergeCell ref="D94:D95"/>
  </mergeCell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FFBF8"/>
  </sheetPr>
  <dimension ref="A1:E94"/>
  <sheetViews>
    <sheetView tabSelected="1" workbookViewId="0">
      <selection activeCell="C6" sqref="C6:D6"/>
    </sheetView>
  </sheetViews>
  <sheetFormatPr defaultRowHeight="15" x14ac:dyDescent="0.25"/>
  <cols>
    <col min="1" max="1" width="6.5703125" customWidth="1"/>
    <col min="2" max="2" width="45.7109375" customWidth="1"/>
    <col min="3" max="4" width="25.7109375" customWidth="1"/>
  </cols>
  <sheetData>
    <row r="1" spans="1:5" x14ac:dyDescent="0.25">
      <c r="C1" s="56" t="s">
        <v>103</v>
      </c>
      <c r="D1" s="56"/>
      <c r="E1" s="55"/>
    </row>
    <row r="3" spans="1:5" x14ac:dyDescent="0.25">
      <c r="C3" s="56" t="s">
        <v>90</v>
      </c>
      <c r="D3" s="56"/>
      <c r="E3" s="55"/>
    </row>
    <row r="4" spans="1:5" x14ac:dyDescent="0.25">
      <c r="C4" s="56" t="s">
        <v>91</v>
      </c>
      <c r="D4" s="56"/>
      <c r="E4" s="55"/>
    </row>
    <row r="5" spans="1:5" x14ac:dyDescent="0.25">
      <c r="C5" s="56" t="s">
        <v>92</v>
      </c>
      <c r="D5" s="56"/>
      <c r="E5" s="55"/>
    </row>
    <row r="6" spans="1:5" x14ac:dyDescent="0.25">
      <c r="C6" s="56" t="s">
        <v>125</v>
      </c>
      <c r="D6" s="56"/>
      <c r="E6" s="55"/>
    </row>
    <row r="7" spans="1:5" x14ac:dyDescent="0.25">
      <c r="C7" s="19"/>
      <c r="D7" s="19"/>
      <c r="E7" s="19"/>
    </row>
    <row r="8" spans="1:5" ht="3.75" customHeight="1" x14ac:dyDescent="0.25">
      <c r="A8" s="57" t="s">
        <v>112</v>
      </c>
      <c r="B8" s="57"/>
      <c r="C8" s="57"/>
      <c r="D8" s="57"/>
      <c r="E8" s="19"/>
    </row>
    <row r="9" spans="1:5" ht="184.5" customHeight="1" x14ac:dyDescent="0.25">
      <c r="A9" s="57"/>
      <c r="B9" s="57"/>
      <c r="C9" s="57"/>
      <c r="D9" s="57"/>
      <c r="E9" s="19"/>
    </row>
    <row r="10" spans="1:5" ht="15.75" thickBot="1" x14ac:dyDescent="0.3"/>
    <row r="11" spans="1:5" ht="71.25" customHeight="1" thickBot="1" x14ac:dyDescent="0.3">
      <c r="A11" s="20" t="s">
        <v>0</v>
      </c>
      <c r="B11" s="21" t="s">
        <v>1</v>
      </c>
      <c r="C11" s="21" t="s">
        <v>113</v>
      </c>
      <c r="D11" s="22" t="s">
        <v>114</v>
      </c>
    </row>
    <row r="12" spans="1:5" x14ac:dyDescent="0.25">
      <c r="A12" s="69">
        <v>1</v>
      </c>
      <c r="B12" s="1" t="s">
        <v>2</v>
      </c>
      <c r="C12" s="68"/>
      <c r="D12" s="71">
        <f>5.51/1.18*1.2</f>
        <v>5.6033898305084753</v>
      </c>
    </row>
    <row r="13" spans="1:5" x14ac:dyDescent="0.25">
      <c r="A13" s="69"/>
      <c r="B13" s="1" t="s">
        <v>3</v>
      </c>
      <c r="C13" s="69"/>
      <c r="D13" s="72"/>
    </row>
    <row r="14" spans="1:5" ht="30" x14ac:dyDescent="0.25">
      <c r="A14" s="15" t="s">
        <v>4</v>
      </c>
      <c r="B14" s="1" t="s">
        <v>5</v>
      </c>
      <c r="C14" s="32"/>
      <c r="D14" s="3"/>
    </row>
    <row r="15" spans="1:5" x14ac:dyDescent="0.25">
      <c r="A15" s="2"/>
      <c r="B15" s="34" t="s">
        <v>6</v>
      </c>
      <c r="C15" s="32"/>
      <c r="D15" s="3"/>
    </row>
    <row r="16" spans="1:5" x14ac:dyDescent="0.25">
      <c r="A16" s="2"/>
      <c r="B16" s="1" t="s">
        <v>115</v>
      </c>
      <c r="C16" s="32"/>
      <c r="D16" s="3"/>
    </row>
    <row r="17" spans="1:4" ht="30" x14ac:dyDescent="0.25">
      <c r="A17" s="2"/>
      <c r="B17" s="34" t="s">
        <v>7</v>
      </c>
      <c r="C17" s="32"/>
      <c r="D17" s="3"/>
    </row>
    <row r="18" spans="1:4" x14ac:dyDescent="0.25">
      <c r="A18" s="2"/>
      <c r="B18" s="35" t="s">
        <v>8</v>
      </c>
      <c r="C18" s="32" t="s">
        <v>9</v>
      </c>
      <c r="D18" s="3"/>
    </row>
    <row r="19" spans="1:4" x14ac:dyDescent="0.25">
      <c r="A19" s="2"/>
      <c r="B19" s="35" t="s">
        <v>10</v>
      </c>
      <c r="C19" s="32" t="s">
        <v>9</v>
      </c>
      <c r="D19" s="3"/>
    </row>
    <row r="20" spans="1:4" x14ac:dyDescent="0.25">
      <c r="A20" s="2"/>
      <c r="B20" s="35" t="s">
        <v>11</v>
      </c>
      <c r="C20" s="32" t="s">
        <v>12</v>
      </c>
      <c r="D20" s="3"/>
    </row>
    <row r="21" spans="1:4" ht="30" x14ac:dyDescent="0.25">
      <c r="A21" s="2"/>
      <c r="B21" s="34" t="s">
        <v>13</v>
      </c>
      <c r="C21" s="32"/>
      <c r="D21" s="3"/>
    </row>
    <row r="22" spans="1:4" x14ac:dyDescent="0.25">
      <c r="A22" s="2"/>
      <c r="B22" s="35" t="s">
        <v>8</v>
      </c>
      <c r="C22" s="32" t="s">
        <v>14</v>
      </c>
      <c r="D22" s="3"/>
    </row>
    <row r="23" spans="1:4" x14ac:dyDescent="0.25">
      <c r="A23" s="2"/>
      <c r="B23" s="35" t="s">
        <v>10</v>
      </c>
      <c r="C23" s="32" t="s">
        <v>14</v>
      </c>
      <c r="D23" s="3"/>
    </row>
    <row r="24" spans="1:4" x14ac:dyDescent="0.25">
      <c r="A24" s="2"/>
      <c r="B24" s="35" t="s">
        <v>11</v>
      </c>
      <c r="C24" s="32" t="s">
        <v>12</v>
      </c>
      <c r="D24" s="3"/>
    </row>
    <row r="25" spans="1:4" x14ac:dyDescent="0.25">
      <c r="A25" s="2"/>
      <c r="B25" s="34" t="s">
        <v>15</v>
      </c>
      <c r="C25" s="32" t="s">
        <v>16</v>
      </c>
      <c r="D25" s="3"/>
    </row>
    <row r="26" spans="1:4" x14ac:dyDescent="0.25">
      <c r="A26" s="2"/>
      <c r="B26" s="34" t="s">
        <v>17</v>
      </c>
      <c r="C26" s="32" t="s">
        <v>12</v>
      </c>
      <c r="D26" s="3"/>
    </row>
    <row r="27" spans="1:4" x14ac:dyDescent="0.25">
      <c r="A27" s="2"/>
      <c r="B27" s="1" t="s">
        <v>18</v>
      </c>
      <c r="C27" s="32"/>
      <c r="D27" s="3"/>
    </row>
    <row r="28" spans="1:4" ht="30" x14ac:dyDescent="0.25">
      <c r="A28" s="2"/>
      <c r="B28" s="34" t="s">
        <v>19</v>
      </c>
      <c r="C28" s="32"/>
      <c r="D28" s="3"/>
    </row>
    <row r="29" spans="1:4" ht="30" x14ac:dyDescent="0.25">
      <c r="A29" s="2"/>
      <c r="B29" s="35" t="s">
        <v>8</v>
      </c>
      <c r="C29" s="32" t="s">
        <v>20</v>
      </c>
      <c r="D29" s="3"/>
    </row>
    <row r="30" spans="1:4" ht="30" x14ac:dyDescent="0.25">
      <c r="A30" s="2"/>
      <c r="B30" s="35" t="s">
        <v>10</v>
      </c>
      <c r="C30" s="32" t="s">
        <v>20</v>
      </c>
      <c r="D30" s="3"/>
    </row>
    <row r="31" spans="1:4" ht="30" x14ac:dyDescent="0.25">
      <c r="A31" s="2"/>
      <c r="B31" s="34" t="s">
        <v>21</v>
      </c>
      <c r="C31" s="32"/>
      <c r="D31" s="3"/>
    </row>
    <row r="32" spans="1:4" x14ac:dyDescent="0.25">
      <c r="A32" s="2"/>
      <c r="B32" s="35" t="s">
        <v>8</v>
      </c>
      <c r="C32" s="32" t="s">
        <v>22</v>
      </c>
      <c r="D32" s="3"/>
    </row>
    <row r="33" spans="1:4" ht="19.5" customHeight="1" x14ac:dyDescent="0.25">
      <c r="A33" s="2"/>
      <c r="B33" s="35" t="s">
        <v>10</v>
      </c>
      <c r="C33" s="32" t="s">
        <v>22</v>
      </c>
      <c r="D33" s="3"/>
    </row>
    <row r="34" spans="1:4" ht="30" x14ac:dyDescent="0.25">
      <c r="A34" s="2"/>
      <c r="B34" s="34" t="s">
        <v>23</v>
      </c>
      <c r="C34" s="32"/>
      <c r="D34" s="3"/>
    </row>
    <row r="35" spans="1:4" ht="30" x14ac:dyDescent="0.25">
      <c r="A35" s="2"/>
      <c r="B35" s="35" t="s">
        <v>8</v>
      </c>
      <c r="C35" s="32" t="s">
        <v>24</v>
      </c>
      <c r="D35" s="3"/>
    </row>
    <row r="36" spans="1:4" ht="30" x14ac:dyDescent="0.25">
      <c r="A36" s="2"/>
      <c r="B36" s="35" t="s">
        <v>10</v>
      </c>
      <c r="C36" s="32" t="s">
        <v>24</v>
      </c>
      <c r="D36" s="3"/>
    </row>
    <row r="37" spans="1:4" ht="30" x14ac:dyDescent="0.25">
      <c r="A37" s="2"/>
      <c r="B37" s="34" t="s">
        <v>25</v>
      </c>
      <c r="C37" s="32"/>
      <c r="D37" s="3"/>
    </row>
    <row r="38" spans="1:4" ht="30" x14ac:dyDescent="0.25">
      <c r="A38" s="2"/>
      <c r="B38" s="35" t="s">
        <v>8</v>
      </c>
      <c r="C38" s="32" t="s">
        <v>26</v>
      </c>
      <c r="D38" s="3"/>
    </row>
    <row r="39" spans="1:4" ht="30" x14ac:dyDescent="0.25">
      <c r="A39" s="2"/>
      <c r="B39" s="35" t="s">
        <v>10</v>
      </c>
      <c r="C39" s="32" t="s">
        <v>26</v>
      </c>
      <c r="D39" s="3"/>
    </row>
    <row r="40" spans="1:4" ht="30" x14ac:dyDescent="0.25">
      <c r="A40" s="2"/>
      <c r="B40" s="35" t="s">
        <v>11</v>
      </c>
      <c r="C40" s="32" t="s">
        <v>27</v>
      </c>
      <c r="D40" s="3"/>
    </row>
    <row r="41" spans="1:4" x14ac:dyDescent="0.25">
      <c r="A41" s="2"/>
      <c r="B41" s="34" t="s">
        <v>28</v>
      </c>
      <c r="C41" s="32"/>
      <c r="D41" s="3"/>
    </row>
    <row r="42" spans="1:4" ht="30" x14ac:dyDescent="0.25">
      <c r="A42" s="2"/>
      <c r="B42" s="34" t="s">
        <v>25</v>
      </c>
      <c r="C42" s="32"/>
      <c r="D42" s="3"/>
    </row>
    <row r="43" spans="1:4" ht="30" x14ac:dyDescent="0.25">
      <c r="A43" s="2"/>
      <c r="B43" s="35" t="s">
        <v>8</v>
      </c>
      <c r="C43" s="32" t="s">
        <v>26</v>
      </c>
      <c r="D43" s="3"/>
    </row>
    <row r="44" spans="1:4" ht="30" x14ac:dyDescent="0.25">
      <c r="A44" s="2"/>
      <c r="B44" s="35" t="s">
        <v>10</v>
      </c>
      <c r="C44" s="32" t="s">
        <v>26</v>
      </c>
      <c r="D44" s="3"/>
    </row>
    <row r="45" spans="1:4" ht="30" x14ac:dyDescent="0.25">
      <c r="A45" s="2"/>
      <c r="B45" s="34" t="s">
        <v>21</v>
      </c>
      <c r="C45" s="32"/>
      <c r="D45" s="3"/>
    </row>
    <row r="46" spans="1:4" x14ac:dyDescent="0.25">
      <c r="A46" s="2"/>
      <c r="B46" s="35" t="s">
        <v>8</v>
      </c>
      <c r="C46" s="32" t="s">
        <v>29</v>
      </c>
      <c r="D46" s="3"/>
    </row>
    <row r="47" spans="1:4" x14ac:dyDescent="0.25">
      <c r="A47" s="2"/>
      <c r="B47" s="35" t="s">
        <v>10</v>
      </c>
      <c r="C47" s="32" t="s">
        <v>29</v>
      </c>
      <c r="D47" s="3"/>
    </row>
    <row r="48" spans="1:4" ht="30" x14ac:dyDescent="0.25">
      <c r="A48" s="15" t="s">
        <v>30</v>
      </c>
      <c r="B48" s="1" t="s">
        <v>31</v>
      </c>
      <c r="C48" s="32"/>
      <c r="D48" s="3"/>
    </row>
    <row r="49" spans="1:4" ht="30" x14ac:dyDescent="0.25">
      <c r="A49" s="2"/>
      <c r="B49" s="35" t="s">
        <v>32</v>
      </c>
      <c r="C49" s="32" t="s">
        <v>33</v>
      </c>
      <c r="D49" s="3"/>
    </row>
    <row r="50" spans="1:4" ht="15.75" thickBot="1" x14ac:dyDescent="0.3">
      <c r="A50" s="4"/>
      <c r="B50" s="37" t="s">
        <v>34</v>
      </c>
      <c r="C50" s="38" t="s">
        <v>9</v>
      </c>
      <c r="D50" s="5"/>
    </row>
    <row r="51" spans="1:4" ht="30" x14ac:dyDescent="0.25">
      <c r="A51" s="68">
        <v>2</v>
      </c>
      <c r="B51" s="1" t="s">
        <v>35</v>
      </c>
      <c r="C51" s="70"/>
      <c r="D51" s="71">
        <f>(6.28-0.64)/1.18*1.2</f>
        <v>5.7355932203389832</v>
      </c>
    </row>
    <row r="52" spans="1:4" x14ac:dyDescent="0.25">
      <c r="A52" s="69"/>
      <c r="B52" s="1" t="s">
        <v>3</v>
      </c>
      <c r="C52" s="63"/>
      <c r="D52" s="72"/>
    </row>
    <row r="53" spans="1:4" ht="30" x14ac:dyDescent="0.25">
      <c r="A53" s="2"/>
      <c r="B53" s="35" t="s">
        <v>36</v>
      </c>
      <c r="C53" s="32" t="s">
        <v>37</v>
      </c>
      <c r="D53" s="3"/>
    </row>
    <row r="54" spans="1:4" ht="30" x14ac:dyDescent="0.25">
      <c r="A54" s="2"/>
      <c r="B54" s="35" t="s">
        <v>38</v>
      </c>
      <c r="C54" s="32" t="s">
        <v>39</v>
      </c>
      <c r="D54" s="3"/>
    </row>
    <row r="55" spans="1:4" ht="30" x14ac:dyDescent="0.25">
      <c r="A55" s="2"/>
      <c r="B55" s="35" t="s">
        <v>40</v>
      </c>
      <c r="C55" s="32" t="s">
        <v>41</v>
      </c>
      <c r="D55" s="3"/>
    </row>
    <row r="56" spans="1:4" ht="30" x14ac:dyDescent="0.25">
      <c r="A56" s="2"/>
      <c r="B56" s="35" t="s">
        <v>42</v>
      </c>
      <c r="C56" s="32" t="s">
        <v>41</v>
      </c>
      <c r="D56" s="3"/>
    </row>
    <row r="57" spans="1:4" x14ac:dyDescent="0.25">
      <c r="A57" s="64"/>
      <c r="B57" s="35" t="s">
        <v>43</v>
      </c>
      <c r="C57" s="32" t="s">
        <v>44</v>
      </c>
      <c r="D57" s="64"/>
    </row>
    <row r="58" spans="1:4" x14ac:dyDescent="0.25">
      <c r="A58" s="64"/>
      <c r="B58" s="35" t="s">
        <v>45</v>
      </c>
      <c r="C58" s="32" t="s">
        <v>41</v>
      </c>
      <c r="D58" s="64"/>
    </row>
    <row r="59" spans="1:4" x14ac:dyDescent="0.25">
      <c r="A59" s="64"/>
      <c r="B59" s="61" t="s">
        <v>46</v>
      </c>
      <c r="C59" s="63" t="s">
        <v>41</v>
      </c>
      <c r="D59" s="64"/>
    </row>
    <row r="60" spans="1:4" ht="15.75" thickBot="1" x14ac:dyDescent="0.3">
      <c r="A60" s="65"/>
      <c r="B60" s="66"/>
      <c r="C60" s="67"/>
      <c r="D60" s="65"/>
    </row>
    <row r="61" spans="1:4" x14ac:dyDescent="0.25">
      <c r="A61" s="68">
        <v>3</v>
      </c>
      <c r="B61" s="1" t="s">
        <v>56</v>
      </c>
      <c r="C61" s="70"/>
      <c r="D61" s="71">
        <f>8.81/1.18*1.2</f>
        <v>8.9593220338983066</v>
      </c>
    </row>
    <row r="62" spans="1:4" x14ac:dyDescent="0.25">
      <c r="A62" s="69"/>
      <c r="B62" s="1" t="s">
        <v>3</v>
      </c>
      <c r="C62" s="63"/>
      <c r="D62" s="72"/>
    </row>
    <row r="63" spans="1:4" ht="45" x14ac:dyDescent="0.25">
      <c r="A63" s="2"/>
      <c r="B63" s="35" t="s">
        <v>57</v>
      </c>
      <c r="C63" s="32" t="s">
        <v>58</v>
      </c>
      <c r="D63" s="3"/>
    </row>
    <row r="64" spans="1:4" ht="32.25" customHeight="1" x14ac:dyDescent="0.25">
      <c r="A64" s="2"/>
      <c r="B64" s="35" t="s">
        <v>59</v>
      </c>
      <c r="C64" s="32" t="s">
        <v>49</v>
      </c>
      <c r="D64" s="3"/>
    </row>
    <row r="65" spans="1:4" ht="30" x14ac:dyDescent="0.25">
      <c r="A65" s="2"/>
      <c r="B65" s="35" t="s">
        <v>60</v>
      </c>
      <c r="C65" s="32" t="s">
        <v>12</v>
      </c>
      <c r="D65" s="3"/>
    </row>
    <row r="66" spans="1:4" ht="45" x14ac:dyDescent="0.25">
      <c r="A66" s="2"/>
      <c r="B66" s="35" t="s">
        <v>61</v>
      </c>
      <c r="C66" s="32" t="s">
        <v>49</v>
      </c>
      <c r="D66" s="3"/>
    </row>
    <row r="67" spans="1:4" ht="33.75" customHeight="1" thickBot="1" x14ac:dyDescent="0.3">
      <c r="A67" s="2"/>
      <c r="B67" s="35" t="s">
        <v>62</v>
      </c>
      <c r="C67" s="32" t="s">
        <v>49</v>
      </c>
      <c r="D67" s="3"/>
    </row>
    <row r="68" spans="1:4" ht="47.25" customHeight="1" thickBot="1" x14ac:dyDescent="0.3">
      <c r="A68" s="18">
        <v>4</v>
      </c>
      <c r="B68" s="52" t="s">
        <v>63</v>
      </c>
      <c r="C68" s="53" t="s">
        <v>64</v>
      </c>
      <c r="D68" s="54">
        <f>10.46/1.18*1.2</f>
        <v>10.63728813559322</v>
      </c>
    </row>
    <row r="69" spans="1:4" ht="45" x14ac:dyDescent="0.25">
      <c r="A69" s="17">
        <v>5</v>
      </c>
      <c r="B69" s="1" t="s">
        <v>65</v>
      </c>
      <c r="C69" s="32"/>
      <c r="D69" s="13">
        <f>0.05/1.18*1.2</f>
        <v>5.0847457627118647E-2</v>
      </c>
    </row>
    <row r="70" spans="1:4" ht="33.75" customHeight="1" x14ac:dyDescent="0.25">
      <c r="A70" s="64"/>
      <c r="B70" s="35" t="s">
        <v>66</v>
      </c>
      <c r="C70" s="32" t="s">
        <v>67</v>
      </c>
      <c r="D70" s="2"/>
    </row>
    <row r="71" spans="1:4" ht="33" customHeight="1" x14ac:dyDescent="0.25">
      <c r="A71" s="64"/>
      <c r="B71" s="35" t="s">
        <v>68</v>
      </c>
      <c r="C71" s="32" t="s">
        <v>70</v>
      </c>
      <c r="D71" s="2"/>
    </row>
    <row r="72" spans="1:4" ht="33.75" customHeight="1" x14ac:dyDescent="0.25">
      <c r="A72" s="64"/>
      <c r="B72" s="35" t="s">
        <v>69</v>
      </c>
      <c r="C72" s="32" t="s">
        <v>70</v>
      </c>
      <c r="D72" s="2"/>
    </row>
    <row r="73" spans="1:4" ht="60" x14ac:dyDescent="0.25">
      <c r="A73" s="64"/>
      <c r="B73" s="35" t="s">
        <v>71</v>
      </c>
      <c r="C73" s="32" t="s">
        <v>70</v>
      </c>
      <c r="D73" s="2"/>
    </row>
    <row r="74" spans="1:4" x14ac:dyDescent="0.25">
      <c r="A74" s="64"/>
      <c r="B74" s="35" t="s">
        <v>72</v>
      </c>
      <c r="C74" s="32"/>
      <c r="D74" s="2"/>
    </row>
    <row r="75" spans="1:4" ht="60" x14ac:dyDescent="0.25">
      <c r="A75" s="64"/>
      <c r="B75" s="35" t="s">
        <v>73</v>
      </c>
      <c r="C75" s="32" t="s">
        <v>70</v>
      </c>
      <c r="D75" s="2"/>
    </row>
    <row r="76" spans="1:4" ht="30" x14ac:dyDescent="0.25">
      <c r="A76" s="64"/>
      <c r="B76" s="35" t="s">
        <v>74</v>
      </c>
      <c r="C76" s="32" t="s">
        <v>70</v>
      </c>
      <c r="D76" s="2"/>
    </row>
    <row r="77" spans="1:4" x14ac:dyDescent="0.25">
      <c r="A77" s="64"/>
      <c r="B77" s="35" t="s">
        <v>75</v>
      </c>
      <c r="C77" s="32" t="s">
        <v>70</v>
      </c>
      <c r="D77" s="2"/>
    </row>
    <row r="78" spans="1:4" ht="45" x14ac:dyDescent="0.25">
      <c r="A78" s="64"/>
      <c r="B78" s="35" t="s">
        <v>76</v>
      </c>
      <c r="C78" s="32" t="s">
        <v>70</v>
      </c>
      <c r="D78" s="2"/>
    </row>
    <row r="79" spans="1:4" ht="15.75" thickBot="1" x14ac:dyDescent="0.3">
      <c r="A79" s="65"/>
      <c r="B79" s="46"/>
      <c r="C79" s="32"/>
      <c r="D79" s="2"/>
    </row>
    <row r="80" spans="1:4" x14ac:dyDescent="0.25">
      <c r="A80" s="17">
        <v>6</v>
      </c>
      <c r="B80" s="23" t="s">
        <v>77</v>
      </c>
      <c r="C80" s="70" t="s">
        <v>79</v>
      </c>
      <c r="D80" s="84">
        <f>0.03/1.18*1.2</f>
        <v>3.0508474576271188E-2</v>
      </c>
    </row>
    <row r="81" spans="1:4" x14ac:dyDescent="0.25">
      <c r="A81" s="64"/>
      <c r="B81" s="61" t="s">
        <v>78</v>
      </c>
      <c r="C81" s="63"/>
      <c r="D81" s="85"/>
    </row>
    <row r="82" spans="1:4" ht="108" customHeight="1" thickBot="1" x14ac:dyDescent="0.3">
      <c r="A82" s="65"/>
      <c r="B82" s="66"/>
      <c r="C82" s="63"/>
      <c r="D82" s="86"/>
    </row>
    <row r="83" spans="1:4" x14ac:dyDescent="0.25">
      <c r="A83" s="17">
        <v>7</v>
      </c>
      <c r="B83" s="26" t="s">
        <v>80</v>
      </c>
      <c r="C83" s="47"/>
      <c r="D83" s="27">
        <f>0.03/1.18*1.2</f>
        <v>3.0508474576271188E-2</v>
      </c>
    </row>
    <row r="84" spans="1:4" ht="15" customHeight="1" x14ac:dyDescent="0.25">
      <c r="A84" s="64"/>
      <c r="B84" s="62" t="s">
        <v>81</v>
      </c>
      <c r="C84" s="61" t="s">
        <v>79</v>
      </c>
      <c r="D84" s="3"/>
    </row>
    <row r="85" spans="1:4" x14ac:dyDescent="0.25">
      <c r="A85" s="64"/>
      <c r="B85" s="62"/>
      <c r="C85" s="64"/>
      <c r="D85" s="3"/>
    </row>
    <row r="86" spans="1:4" ht="30" x14ac:dyDescent="0.25">
      <c r="A86" s="2"/>
      <c r="B86" s="48" t="s">
        <v>82</v>
      </c>
      <c r="C86" s="42" t="s">
        <v>70</v>
      </c>
      <c r="D86" s="3"/>
    </row>
    <row r="87" spans="1:4" x14ac:dyDescent="0.25">
      <c r="A87" s="2"/>
      <c r="B87" s="48" t="s">
        <v>83</v>
      </c>
      <c r="C87" s="42" t="s">
        <v>70</v>
      </c>
      <c r="D87" s="3"/>
    </row>
    <row r="88" spans="1:4" ht="18" customHeight="1" thickBot="1" x14ac:dyDescent="0.3">
      <c r="A88" s="4"/>
      <c r="B88" s="49" t="s">
        <v>84</v>
      </c>
      <c r="C88" s="50" t="s">
        <v>70</v>
      </c>
      <c r="D88" s="5"/>
    </row>
    <row r="89" spans="1:4" ht="45.75" thickBot="1" x14ac:dyDescent="0.3">
      <c r="A89" s="18">
        <v>8</v>
      </c>
      <c r="B89" s="25" t="s">
        <v>101</v>
      </c>
      <c r="C89" s="38" t="s">
        <v>12</v>
      </c>
      <c r="D89" s="24">
        <f>1.3/1.18*1.2</f>
        <v>1.322033898305085</v>
      </c>
    </row>
    <row r="90" spans="1:4" x14ac:dyDescent="0.25">
      <c r="A90" s="17">
        <v>9</v>
      </c>
      <c r="B90" s="1" t="s">
        <v>85</v>
      </c>
      <c r="C90" s="8"/>
      <c r="D90" s="13">
        <f>0.05/1.18*1.2</f>
        <v>5.0847457627118647E-2</v>
      </c>
    </row>
    <row r="91" spans="1:4" ht="48" customHeight="1" thickBot="1" x14ac:dyDescent="0.3">
      <c r="A91" s="2"/>
      <c r="B91" s="37" t="s">
        <v>86</v>
      </c>
      <c r="C91" s="33" t="s">
        <v>79</v>
      </c>
      <c r="D91" s="2"/>
    </row>
    <row r="92" spans="1:4" ht="15.75" thickBot="1" x14ac:dyDescent="0.3">
      <c r="A92" s="18">
        <v>10</v>
      </c>
      <c r="B92" s="11" t="s">
        <v>88</v>
      </c>
      <c r="C92" s="51"/>
      <c r="D92" s="28">
        <f>4.68/1.18*1.2</f>
        <v>4.7593220338983047</v>
      </c>
    </row>
    <row r="93" spans="1:4" ht="32.25" customHeight="1" thickBot="1" x14ac:dyDescent="0.35">
      <c r="A93" s="75" t="s">
        <v>87</v>
      </c>
      <c r="B93" s="76"/>
      <c r="C93" s="77"/>
      <c r="D93" s="29">
        <f>D92+D90+D89+D83+D80+D69+D68+D61+D51+D12</f>
        <v>37.179661016949154</v>
      </c>
    </row>
    <row r="94" spans="1:4" ht="15" customHeight="1" x14ac:dyDescent="0.25"/>
  </sheetData>
  <mergeCells count="30">
    <mergeCell ref="A8:D9"/>
    <mergeCell ref="C1:D1"/>
    <mergeCell ref="C3:D3"/>
    <mergeCell ref="C4:D4"/>
    <mergeCell ref="C5:D5"/>
    <mergeCell ref="C6:D6"/>
    <mergeCell ref="A12:A13"/>
    <mergeCell ref="C12:C13"/>
    <mergeCell ref="D12:D13"/>
    <mergeCell ref="A51:A52"/>
    <mergeCell ref="C51:C52"/>
    <mergeCell ref="D51:D52"/>
    <mergeCell ref="A57:A58"/>
    <mergeCell ref="D57:D58"/>
    <mergeCell ref="A59:A60"/>
    <mergeCell ref="B59:B60"/>
    <mergeCell ref="C59:C60"/>
    <mergeCell ref="D59:D60"/>
    <mergeCell ref="A93:C93"/>
    <mergeCell ref="A61:A62"/>
    <mergeCell ref="C61:C62"/>
    <mergeCell ref="D61:D62"/>
    <mergeCell ref="B84:B85"/>
    <mergeCell ref="A84:A85"/>
    <mergeCell ref="C84:C85"/>
    <mergeCell ref="D80:D82"/>
    <mergeCell ref="C80:C82"/>
    <mergeCell ref="A70:A79"/>
    <mergeCell ref="A81:A82"/>
    <mergeCell ref="B81:B82"/>
  </mergeCells>
  <pageMargins left="0.78740157480314965" right="0.39370078740157483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 лифтом и мусоропроводом</vt:lpstr>
      <vt:lpstr>с лифтом без мусоропроводом</vt:lpstr>
      <vt:lpstr>с мусоропроводом без лифта</vt:lpstr>
      <vt:lpstr>без лифта без мусоропровода</vt:lpstr>
      <vt:lpstr>1-2-х этажные жилые дома</vt:lpstr>
      <vt:lpstr>жилые дома с износом 60%</vt:lpstr>
      <vt:lpstr>при отсут. тепл. и гор. вод-я</vt:lpstr>
      <vt:lpstr>с лифтом и мусоропроводом(пр.уч</vt:lpstr>
      <vt:lpstr>с лифтом без мусоропроводом(пр.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Екатерина Владимировна</dc:creator>
  <cp:lastModifiedBy>Сальникова Елена Анатольевна</cp:lastModifiedBy>
  <cp:lastPrinted>2018-11-19T06:48:11Z</cp:lastPrinted>
  <dcterms:created xsi:type="dcterms:W3CDTF">2018-11-14T05:48:29Z</dcterms:created>
  <dcterms:modified xsi:type="dcterms:W3CDTF">2018-11-20T08:35:24Z</dcterms:modified>
</cp:coreProperties>
</file>