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4240" windowHeight="13530"/>
  </bookViews>
  <sheets>
    <sheet name="Доходы" sheetId="2" r:id="rId1"/>
    <sheet name="Расходы" sheetId="1" r:id="rId2"/>
    <sheet name="Источники" sheetId="3" r:id="rId3"/>
  </sheets>
  <definedNames>
    <definedName name="_xlnm.Print_Area" localSheetId="0">Доходы!$A$1:$D$40</definedName>
    <definedName name="_xlnm.Print_Area" localSheetId="2">Источники!$A$1:$C$26</definedName>
    <definedName name="_xlnm.Print_Area" localSheetId="1">Расходы!$A$1:$D$55</definedName>
  </definedNames>
  <calcPr calcId="125725" refMode="R1C1"/>
</workbook>
</file>

<file path=xl/calcChain.xml><?xml version="1.0" encoding="utf-8"?>
<calcChain xmlns="http://schemas.openxmlformats.org/spreadsheetml/2006/main">
  <c r="C22" i="1"/>
  <c r="C55" l="1"/>
  <c r="C26" i="2" l="1"/>
  <c r="B31" l="1"/>
  <c r="C13" i="1" l="1"/>
  <c r="C21" l="1"/>
  <c r="D38" i="2" l="1"/>
  <c r="D37"/>
  <c r="C14" i="3" l="1"/>
  <c r="D10" i="1"/>
  <c r="D11"/>
  <c r="D14"/>
  <c r="D15"/>
  <c r="D16"/>
  <c r="D17"/>
  <c r="D19"/>
  <c r="D20"/>
  <c r="D23"/>
  <c r="D24"/>
  <c r="D25"/>
  <c r="D26"/>
  <c r="D28"/>
  <c r="D29"/>
  <c r="D30"/>
  <c r="D31"/>
  <c r="D33"/>
  <c r="D34"/>
  <c r="D35"/>
  <c r="D36"/>
  <c r="D37"/>
  <c r="D38"/>
  <c r="D39"/>
  <c r="D40"/>
  <c r="D41"/>
  <c r="D42"/>
  <c r="D43"/>
  <c r="D45"/>
  <c r="D46"/>
  <c r="D47"/>
  <c r="D48"/>
  <c r="D50"/>
  <c r="D51"/>
  <c r="D53"/>
  <c r="D7"/>
  <c r="B54"/>
  <c r="D54" s="1"/>
  <c r="B52"/>
  <c r="D52" s="1"/>
  <c r="B49"/>
  <c r="D49" s="1"/>
  <c r="D44"/>
  <c r="B32"/>
  <c r="D32" s="1"/>
  <c r="D27"/>
  <c r="B21"/>
  <c r="D21" s="1"/>
  <c r="D18"/>
  <c r="D12"/>
  <c r="B9"/>
  <c r="B8" s="1"/>
  <c r="D8" s="1"/>
  <c r="B39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B36"/>
  <c r="B40" l="1"/>
  <c r="D9" i="1"/>
  <c r="B13"/>
  <c r="D13" s="1"/>
  <c r="D22"/>
  <c r="C39" i="2"/>
  <c r="D39" s="1"/>
  <c r="B55" i="1" l="1"/>
  <c r="D55" s="1"/>
  <c r="C36" i="2"/>
  <c r="D36" s="1"/>
  <c r="C20" i="3" l="1"/>
  <c r="C40" i="2"/>
  <c r="D40" s="1"/>
  <c r="C22" i="3"/>
  <c r="C21" s="1"/>
  <c r="C11" l="1"/>
  <c r="C19"/>
  <c r="C13"/>
  <c r="C12"/>
  <c r="C10" l="1"/>
</calcChain>
</file>

<file path=xl/sharedStrings.xml><?xml version="1.0" encoding="utf-8"?>
<sst xmlns="http://schemas.openxmlformats.org/spreadsheetml/2006/main" count="129" uniqueCount="126">
  <si>
    <t>Наименование</t>
  </si>
  <si>
    <t>КД</t>
  </si>
  <si>
    <t>Налог на имущество физ.лиц</t>
  </si>
  <si>
    <t>Земельный налог</t>
  </si>
  <si>
    <t>Всего</t>
  </si>
  <si>
    <t>Содержание администрации</t>
  </si>
  <si>
    <t>Налог на доходы физических лиц</t>
  </si>
  <si>
    <t>Доходы, получаемые в виде арендной платы за зем. участки</t>
  </si>
  <si>
    <t>Доходы от сдачи в аренду имущества</t>
  </si>
  <si>
    <t>Прочие поступления от использования имущества (найм жилья)</t>
  </si>
  <si>
    <t>Доходы от продажи земельных участков</t>
  </si>
  <si>
    <t xml:space="preserve">Заседание комиссии:  </t>
  </si>
  <si>
    <t xml:space="preserve">Планирование доходной части бюджета  </t>
  </si>
  <si>
    <t>Дотация на выравивание бюджетной обеспеченности</t>
  </si>
  <si>
    <t xml:space="preserve">Планирование расходной части бюджета городского поселения Воскресенск </t>
  </si>
  <si>
    <t>Прочие доходы от оказания платных услуг</t>
  </si>
  <si>
    <t>Доходы, получаемые в виде арендной платы за зем. участки, находящиеся в собственности поселения</t>
  </si>
  <si>
    <t xml:space="preserve">Прочие неналоговые доходы </t>
  </si>
  <si>
    <t xml:space="preserve">Доходы от перечисления части прибыли </t>
  </si>
  <si>
    <t>Прочие поступления от денежных взысканий(штрафов) в возмещение ущерба</t>
  </si>
  <si>
    <t>Акцизы по подакцизным товарам</t>
  </si>
  <si>
    <t>Единицы измерения: руб.</t>
  </si>
  <si>
    <t>Прочие субсидии</t>
  </si>
  <si>
    <t>Доходы от возврата субсидий</t>
  </si>
  <si>
    <t>Прочие безвозмездные поступления</t>
  </si>
  <si>
    <t>Получение кредитов от кредитных организаций</t>
  </si>
  <si>
    <t>Итого Источники дефицита</t>
  </si>
  <si>
    <t>Увеличение прочих остатков бюджета</t>
  </si>
  <si>
    <t>Прочие межбюджетные трансферты</t>
  </si>
  <si>
    <t>Возврат субсидий прошлых лет</t>
  </si>
  <si>
    <t>Задолженность по отмененный налогам</t>
  </si>
  <si>
    <t>стр. 3</t>
  </si>
  <si>
    <t>Источники</t>
  </si>
  <si>
    <t xml:space="preserve"> внутреннего финансирования дефицита бюджета городского поселения Воскресенск</t>
  </si>
  <si>
    <t>Код</t>
  </si>
  <si>
    <t>Дефицит бюджета городского поселения Воскресенск Воскресенского муниципального района Московской области</t>
  </si>
  <si>
    <t>в % к общей сумме доходов без учета безвозмездных поступлений</t>
  </si>
  <si>
    <t>000 01 00 0000 00 0000 000</t>
  </si>
  <si>
    <t>Источники внутреннего финансирования дефицитов бюджетов:</t>
  </si>
  <si>
    <t>000 01 02 0000 00 0000 000</t>
  </si>
  <si>
    <t>Кредиты кредитных организаций в валюте Российской Федерации</t>
  </si>
  <si>
    <t>000 01 02 0000 00 0000 700</t>
  </si>
  <si>
    <t>Получение кредитов от кредитных организаций в валюте Российской Федерации</t>
  </si>
  <si>
    <t>000 01 02 0000 10 0000 710</t>
  </si>
  <si>
    <t>Получение кредитов от кредитных организаций бюджетами поселений в валюте Российской Федерации</t>
  </si>
  <si>
    <t>000 01 02 0000 00 0000 800</t>
  </si>
  <si>
    <t>Погашение кредитов, предоставляемых кредитными организациями в валюте Российской Федерации</t>
  </si>
  <si>
    <t>000 01 02 0000 10 0000 810</t>
  </si>
  <si>
    <t>Погашение бюджетами поселений кредитов, предоставляемых кредитными организациями в валюте Российской Федерации</t>
  </si>
  <si>
    <t>000 01 05 0000 00 0000 000</t>
  </si>
  <si>
    <t>Изменение остатков средств на счетах по учету средств бюджета</t>
  </si>
  <si>
    <t>000 01 05 0200 00 0000 500</t>
  </si>
  <si>
    <t xml:space="preserve">Увеличение прочих остатков средств бюджетов </t>
  </si>
  <si>
    <t>000 01 05 0201 10 0000 510</t>
  </si>
  <si>
    <t>Увеличение прочих остатков денежных средств бюджетов поселений</t>
  </si>
  <si>
    <t>000 01 05 0200 00 0000 600</t>
  </si>
  <si>
    <t xml:space="preserve">Уменьшение прочих остатков средств бюджетов </t>
  </si>
  <si>
    <t>000 01 05 0201 10 0000 610</t>
  </si>
  <si>
    <t>Уменьшение прочих остатков денежных средств бюджетов поселений</t>
  </si>
  <si>
    <t xml:space="preserve">Прочие доходы от компенсации затрат бюджетов поселений
</t>
  </si>
  <si>
    <t>Доходы поступающие в порядке возмещения расходов, понесенных в связи с эксплуатацией имущества поселений</t>
  </si>
  <si>
    <t>Содержание контрольно-счетной палаты</t>
  </si>
  <si>
    <t>Доходы от продажи земельных участков поселением</t>
  </si>
  <si>
    <t>Доходы от продажи имущества поселением</t>
  </si>
  <si>
    <t>Наименования</t>
  </si>
  <si>
    <t>Подпрограмма "Развитие дорожного хозяйства"</t>
  </si>
  <si>
    <t>Подпрограмма "Обеспечение ремонт автомобильных дорог общего пользования, дворовых территорий многоквартирных домов"</t>
  </si>
  <si>
    <t>Подпрограмма "Обеспечение безопасности дорожного движения на 2015-2019 годы"</t>
  </si>
  <si>
    <t>Подпрограмма "Обеспечение услугами пассажирского транспорта общего пользования на 2015-2019 годы"</t>
  </si>
  <si>
    <t>Глава муниципального образования</t>
  </si>
  <si>
    <t>Другие расходы - на оказание услуг по расчету, сборы и перечисления оплаты за найм жилья</t>
  </si>
  <si>
    <t xml:space="preserve">Другие расходы - на предоставление субсидий профсоюзным организациям
</t>
  </si>
  <si>
    <t>Оценка недвижимости, признание прав и регулирование отношений по муниципальной собственности</t>
  </si>
  <si>
    <t>Другие расходы - приобретение грамот, благодарностей, цветов и др.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</si>
  <si>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</si>
  <si>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Формирование земельных участков с последующей постановкой на кадастровый учет</t>
  </si>
  <si>
    <t>Мероприятия в области жилищного хозяйства</t>
  </si>
  <si>
    <t>Пенсия за выслугу лет лицами, замещавшим муниципальные должности и должности муниципальной службы в органах местного самоуправления поселения</t>
  </si>
  <si>
    <t>Выплаты Почетным гражданам города Воскресенск</t>
  </si>
  <si>
    <t>Обслуживание муниципального долга</t>
  </si>
  <si>
    <t>В С Е Г О   Р А С Х О Д О В</t>
  </si>
  <si>
    <t>Участие в предупреждении и ликвидации последствий чрезвычайных ситуаций в границах поселения</t>
  </si>
  <si>
    <t>Содержание и организацию деятельности аварийно-спасательных служб</t>
  </si>
  <si>
    <t>Организация и осуществление мероприятий по гражданской обороне</t>
  </si>
  <si>
    <t>На заработную плату, материальные затраты работников передаваемых на осуществление части полномочий по решению вопросов местного значения в соответствии с заключенными соглашениями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</si>
  <si>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(Административные штрафы)</t>
  </si>
  <si>
    <t>Сумма,
 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</si>
  <si>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нужд городских поселений</t>
  </si>
  <si>
    <t>Выборы</t>
  </si>
  <si>
    <t>Бондарева Е.А.</t>
  </si>
  <si>
    <t>Начальник ФЭУ-главный бухгалтер</t>
  </si>
  <si>
    <t>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</si>
  <si>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Субсидия на ремонт подъездов многоквартирных домов</t>
  </si>
  <si>
    <t>Субсидия на софинансирование работ по капитальному ремонту и ремонту автомобильных дорог,  дворовых территорий многоквартирных домов</t>
  </si>
  <si>
    <t xml:space="preserve">Муниципальная программа "Развитие информационно-коммуникационных технологий для повышения эффективности процессов управления администрации городского поселения Воскресенск на 2018-2022 годы"                     
</t>
  </si>
  <si>
    <t>"Осуществление мероприятий по обеспечению безопасности людей на водных объектах, охране их жизни и здоровья"</t>
  </si>
  <si>
    <t>"Профилактика преступлений и иных правонарушений в городском поселении Воскресенск"</t>
  </si>
  <si>
    <t>Муниципальная программа "Развитие инженерно-коммунальной инфраструктуры и энергосбережения городского поселения Воскресенск на 2018-2022 годы"</t>
  </si>
  <si>
    <t>Муниципальная программа "Развитие и функционирование дорожно-транспортного комплекса на территории городского поселения Воскресенск на 2018 - 2022 годы"</t>
  </si>
  <si>
    <t xml:space="preserve">Муниципальная программа "Безопасность в городском поселении Воскресенск на 2018-2022 годы" </t>
  </si>
  <si>
    <t>"Развитие дорожного хозяйства в городском поселении Воскресенск"</t>
  </si>
  <si>
    <t>"Обеспечение безопасности дорожного движения в городском поселении Воскресенск"</t>
  </si>
  <si>
    <t>"Обеспечение услугами пассажирского транспорта общего пользования в городском поселении Воскресенск"</t>
  </si>
  <si>
    <t>"Комфортная городская среда в городском поселении Воскресенск"</t>
  </si>
  <si>
    <t>"Благоустройство территорий в городском поселении Воскресенск"</t>
  </si>
  <si>
    <t>"Создание условий дляобеспечения комфортного проживания жителей многоквартирных домов"</t>
  </si>
  <si>
    <t>Муниципальная программа "Содержание и благоустройство мест захоронений в городском поселении Воскресенск на 2018-2022 годы"</t>
  </si>
  <si>
    <t>Муниципальная программа "Молодое поколение в городском поселении Воскресенск на 2018-2022 годы"</t>
  </si>
  <si>
    <t>Муниципальная программа "Развитие культуры в городском поселении Воскресенск на 2018-2022 годы"</t>
  </si>
  <si>
    <t>Муниципальная программа "Обеспечение жильем молодых семей в городском поселении Воскресенск на 2018-2022 годы"</t>
  </si>
  <si>
    <t>Муниципальная программа  "Развитие физической культуры и спорта в городском поселении Воскресенск на 2018 - 2022 годы"</t>
  </si>
  <si>
    <t>Членские взносы в ассоциации</t>
  </si>
  <si>
    <t>Информирование и опубликование официальной информации, в том числе ТВ</t>
  </si>
  <si>
    <t>Обслуживание муниципального имущества, имущества казны (в том числе МБТ для МКУ "БиО")</t>
  </si>
  <si>
    <t>Муниципальная программа "Формирование современной городской среды в городском поселении Воскресенск на 2018-2022 годы"</t>
  </si>
  <si>
    <t>"Обеспечение пожарной безопасности в городском поселении"</t>
  </si>
  <si>
    <t xml:space="preserve">Субсидия на софинансирование расходов на повышение заработной платы работникам муниципальных учреждений в сфере культуры </t>
  </si>
  <si>
    <t xml:space="preserve">Бюджет на 2019 год </t>
  </si>
  <si>
    <t xml:space="preserve">Муниципальная программа «Переселение граждан из аварийного жилищного фонда на 2018-2022 годы»
</t>
  </si>
  <si>
    <t>По созданию условий для обеспечения жителей поселения услугами связи, общественного питания, торговли и бытового обслуживания</t>
  </si>
  <si>
    <t xml:space="preserve">Остаток на 01.01.2019 года  </t>
  </si>
  <si>
    <t xml:space="preserve"> Воскресенского муниципального района  Московской области на 2019 год</t>
  </si>
  <si>
    <t>Изменения</t>
  </si>
  <si>
    <t>Уточненный бюджет 2019г</t>
  </si>
  <si>
    <t xml:space="preserve">Резервный фонд </t>
  </si>
  <si>
    <t>Строительство (реконструкция) канализационных коллекторов, канализационных насосных станций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</si>
</sst>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_ "/>
    <numFmt numFmtId="165" formatCode="0.0"/>
    <numFmt numFmtId="166" formatCode="#,##0.00_ ;[Red]\-#,##0.00\ "/>
  </numFmts>
  <fonts count="24">
    <font>
      <sz val="9"/>
      <name val="Arial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 New Cyr"/>
      <charset val="204"/>
    </font>
    <font>
      <b/>
      <sz val="11"/>
      <name val="Arial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0" xfId="0" applyFill="1" applyBorder="1"/>
    <xf numFmtId="4" fontId="0" fillId="0" borderId="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Border="1"/>
    <xf numFmtId="4" fontId="7" fillId="0" borderId="0" xfId="0" applyNumberFormat="1" applyFont="1" applyBorder="1"/>
    <xf numFmtId="16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4" fontId="5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Fill="1" applyBorder="1"/>
    <xf numFmtId="4" fontId="12" fillId="0" borderId="0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/>
    <xf numFmtId="1" fontId="3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5" fillId="2" borderId="1" xfId="0" applyNumberFormat="1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0" fontId="18" fillId="0" borderId="1" xfId="0" applyNumberFormat="1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right" vertical="center"/>
    </xf>
    <xf numFmtId="0" fontId="19" fillId="0" borderId="1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right" vertical="center"/>
    </xf>
    <xf numFmtId="0" fontId="1" fillId="0" borderId="1" xfId="2" applyFont="1" applyBorder="1"/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1" fillId="0" borderId="1" xfId="0" applyNumberFormat="1" applyFont="1" applyBorder="1"/>
    <xf numFmtId="4" fontId="5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16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vertical="center" wrapText="1"/>
    </xf>
    <xf numFmtId="0" fontId="1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/>
    </xf>
    <xf numFmtId="166" fontId="13" fillId="0" borderId="1" xfId="0" applyNumberFormat="1" applyFont="1" applyBorder="1" applyAlignment="1">
      <alignment vertical="center"/>
    </xf>
    <xf numFmtId="166" fontId="13" fillId="0" borderId="1" xfId="0" applyNumberFormat="1" applyFont="1" applyBorder="1"/>
    <xf numFmtId="4" fontId="0" fillId="0" borderId="1" xfId="0" applyNumberForma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164" fontId="21" fillId="0" borderId="1" xfId="0" applyNumberFormat="1" applyFont="1" applyBorder="1" applyAlignment="1">
      <alignment horizontal="right" vertical="center"/>
    </xf>
    <xf numFmtId="166" fontId="22" fillId="0" borderId="1" xfId="0" applyNumberFormat="1" applyFont="1" applyBorder="1" applyAlignment="1">
      <alignment horizontal="right" vertical="center"/>
    </xf>
    <xf numFmtId="166" fontId="23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left" vertical="center" wrapText="1"/>
    </xf>
    <xf numFmtId="166" fontId="0" fillId="0" borderId="0" xfId="0" applyNumberFormat="1"/>
    <xf numFmtId="0" fontId="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Normal="100" zoomScaleSheetLayoutView="100" workbookViewId="0">
      <selection activeCell="E53" sqref="E53"/>
    </sheetView>
  </sheetViews>
  <sheetFormatPr defaultRowHeight="12"/>
  <cols>
    <col min="1" max="1" width="57.42578125" customWidth="1"/>
    <col min="2" max="2" width="16.85546875" customWidth="1"/>
    <col min="3" max="3" width="18.140625" customWidth="1"/>
    <col min="4" max="4" width="23.7109375" customWidth="1"/>
    <col min="5" max="5" width="15.7109375" customWidth="1"/>
    <col min="9" max="9" width="13.85546875" bestFit="1" customWidth="1"/>
  </cols>
  <sheetData>
    <row r="1" spans="1:4" ht="15.75">
      <c r="A1" s="82" t="s">
        <v>12</v>
      </c>
      <c r="B1" s="82"/>
      <c r="C1" s="82"/>
    </row>
    <row r="2" spans="1:4" ht="13.5">
      <c r="A2" s="5" t="s">
        <v>11</v>
      </c>
      <c r="B2" s="4"/>
      <c r="C2" s="4"/>
    </row>
    <row r="3" spans="1:4" ht="13.5">
      <c r="A3" s="5" t="s">
        <v>21</v>
      </c>
      <c r="B3" s="4"/>
      <c r="C3" s="4"/>
    </row>
    <row r="4" spans="1:4" ht="48" customHeight="1">
      <c r="A4" s="12" t="s">
        <v>1</v>
      </c>
      <c r="B4" s="67" t="s">
        <v>117</v>
      </c>
      <c r="C4" s="67" t="s">
        <v>122</v>
      </c>
      <c r="D4" s="67" t="s">
        <v>123</v>
      </c>
    </row>
    <row r="5" spans="1:4" ht="14.1" customHeight="1">
      <c r="A5" s="12">
        <v>1</v>
      </c>
      <c r="B5" s="54"/>
      <c r="C5" s="12">
        <v>2</v>
      </c>
      <c r="D5" s="23">
        <v>3</v>
      </c>
    </row>
    <row r="6" spans="1:4" ht="20.100000000000001" customHeight="1">
      <c r="A6" s="8" t="s">
        <v>6</v>
      </c>
      <c r="B6" s="7">
        <v>416006000</v>
      </c>
      <c r="C6" s="7"/>
      <c r="D6" s="68">
        <f>B6+C6</f>
        <v>416006000</v>
      </c>
    </row>
    <row r="7" spans="1:4" ht="20.100000000000001" customHeight="1">
      <c r="A7" s="8" t="s">
        <v>20</v>
      </c>
      <c r="B7" s="7">
        <v>16378365.550000001</v>
      </c>
      <c r="C7" s="7"/>
      <c r="D7" s="68">
        <f t="shared" ref="D7:D35" si="0">B7+C7</f>
        <v>16378365.550000001</v>
      </c>
    </row>
    <row r="8" spans="1:4" ht="20.100000000000001" customHeight="1">
      <c r="A8" s="8" t="s">
        <v>2</v>
      </c>
      <c r="B8" s="7">
        <v>25500000</v>
      </c>
      <c r="C8" s="7"/>
      <c r="D8" s="68">
        <f t="shared" si="0"/>
        <v>25500000</v>
      </c>
    </row>
    <row r="9" spans="1:4" ht="20.100000000000001" customHeight="1">
      <c r="A9" s="8" t="s">
        <v>3</v>
      </c>
      <c r="B9" s="7">
        <v>169450000</v>
      </c>
      <c r="C9" s="7"/>
      <c r="D9" s="68">
        <f t="shared" si="0"/>
        <v>169450000</v>
      </c>
    </row>
    <row r="10" spans="1:4" ht="20.100000000000001" customHeight="1">
      <c r="A10" s="8" t="s">
        <v>30</v>
      </c>
      <c r="B10" s="7">
        <v>0</v>
      </c>
      <c r="C10" s="7"/>
      <c r="D10" s="68">
        <f t="shared" si="0"/>
        <v>0</v>
      </c>
    </row>
    <row r="11" spans="1:4" ht="33" customHeight="1">
      <c r="A11" s="8" t="s">
        <v>7</v>
      </c>
      <c r="B11" s="7">
        <v>17506000</v>
      </c>
      <c r="C11" s="7"/>
      <c r="D11" s="68">
        <f t="shared" si="0"/>
        <v>17506000</v>
      </c>
    </row>
    <row r="12" spans="1:4" ht="20.100000000000001" customHeight="1">
      <c r="A12" s="8" t="s">
        <v>8</v>
      </c>
      <c r="B12" s="7">
        <v>11198000</v>
      </c>
      <c r="C12" s="7"/>
      <c r="D12" s="68">
        <f t="shared" si="0"/>
        <v>11198000</v>
      </c>
    </row>
    <row r="13" spans="1:4" ht="35.25" customHeight="1">
      <c r="A13" s="8" t="s">
        <v>16</v>
      </c>
      <c r="B13" s="7">
        <v>700000</v>
      </c>
      <c r="C13" s="7"/>
      <c r="D13" s="68">
        <f t="shared" si="0"/>
        <v>700000</v>
      </c>
    </row>
    <row r="14" spans="1:4" ht="31.5" customHeight="1">
      <c r="A14" s="8" t="s">
        <v>9</v>
      </c>
      <c r="B14" s="7">
        <v>33000000</v>
      </c>
      <c r="C14" s="7"/>
      <c r="D14" s="68">
        <f t="shared" si="0"/>
        <v>33000000</v>
      </c>
    </row>
    <row r="15" spans="1:4" ht="20.100000000000001" customHeight="1">
      <c r="A15" s="8" t="s">
        <v>18</v>
      </c>
      <c r="B15" s="7">
        <v>0</v>
      </c>
      <c r="C15" s="7"/>
      <c r="D15" s="68">
        <f t="shared" si="0"/>
        <v>0</v>
      </c>
    </row>
    <row r="16" spans="1:4" ht="20.100000000000001" customHeight="1">
      <c r="A16" s="8" t="s">
        <v>15</v>
      </c>
      <c r="B16" s="7">
        <v>0</v>
      </c>
      <c r="C16" s="7"/>
      <c r="D16" s="68">
        <f t="shared" si="0"/>
        <v>0</v>
      </c>
    </row>
    <row r="17" spans="1:9" ht="41.45" customHeight="1">
      <c r="A17" s="8" t="s">
        <v>60</v>
      </c>
      <c r="B17" s="7">
        <v>3000000</v>
      </c>
      <c r="C17" s="7"/>
      <c r="D17" s="68">
        <f t="shared" si="0"/>
        <v>3000000</v>
      </c>
    </row>
    <row r="18" spans="1:9" ht="31.5" customHeight="1">
      <c r="A18" s="41" t="s">
        <v>59</v>
      </c>
      <c r="B18" s="7">
        <v>0</v>
      </c>
      <c r="C18" s="7"/>
      <c r="D18" s="68">
        <f t="shared" si="0"/>
        <v>0</v>
      </c>
    </row>
    <row r="19" spans="1:9" ht="23.25" customHeight="1">
      <c r="A19" s="26" t="s">
        <v>63</v>
      </c>
      <c r="B19" s="7">
        <v>0</v>
      </c>
      <c r="C19" s="7"/>
      <c r="D19" s="68">
        <f t="shared" si="0"/>
        <v>0</v>
      </c>
    </row>
    <row r="20" spans="1:9" ht="20.100000000000001" customHeight="1">
      <c r="A20" s="8" t="s">
        <v>10</v>
      </c>
      <c r="B20" s="7">
        <v>3104000</v>
      </c>
      <c r="C20" s="7"/>
      <c r="D20" s="68">
        <f t="shared" si="0"/>
        <v>3104000</v>
      </c>
    </row>
    <row r="21" spans="1:9" ht="20.100000000000001" customHeight="1">
      <c r="A21" s="26" t="s">
        <v>62</v>
      </c>
      <c r="B21" s="7"/>
      <c r="C21" s="7"/>
      <c r="D21" s="68">
        <f t="shared" si="0"/>
        <v>0</v>
      </c>
    </row>
    <row r="22" spans="1:9" ht="72.75" customHeight="1">
      <c r="A22" s="26" t="s">
        <v>87</v>
      </c>
      <c r="B22" s="7"/>
      <c r="C22" s="7"/>
      <c r="D22" s="68">
        <f t="shared" si="0"/>
        <v>0</v>
      </c>
    </row>
    <row r="23" spans="1:9" ht="27" customHeight="1">
      <c r="A23" s="8" t="s">
        <v>19</v>
      </c>
      <c r="B23" s="7">
        <v>0</v>
      </c>
      <c r="C23" s="7"/>
      <c r="D23" s="68">
        <f t="shared" si="0"/>
        <v>0</v>
      </c>
    </row>
    <row r="24" spans="1:9" ht="20.100000000000001" customHeight="1">
      <c r="A24" s="38" t="s">
        <v>17</v>
      </c>
      <c r="B24" s="39">
        <v>0</v>
      </c>
      <c r="C24" s="39"/>
      <c r="D24" s="68">
        <f t="shared" si="0"/>
        <v>0</v>
      </c>
    </row>
    <row r="25" spans="1:9" ht="20.100000000000001" customHeight="1">
      <c r="A25" s="38" t="s">
        <v>13</v>
      </c>
      <c r="B25" s="39">
        <v>6104000</v>
      </c>
      <c r="C25" s="39"/>
      <c r="D25" s="68">
        <f t="shared" si="0"/>
        <v>6104000</v>
      </c>
    </row>
    <row r="26" spans="1:9" ht="46.5" customHeight="1">
      <c r="A26" s="26" t="s">
        <v>93</v>
      </c>
      <c r="B26" s="7">
        <v>38919000</v>
      </c>
      <c r="C26" s="7">
        <f>3805810+3241990</f>
        <v>7047800</v>
      </c>
      <c r="D26" s="68">
        <f t="shared" si="0"/>
        <v>45966800</v>
      </c>
      <c r="E26" s="78"/>
    </row>
    <row r="27" spans="1:9" ht="56.25" customHeight="1">
      <c r="A27" s="40" t="s">
        <v>91</v>
      </c>
      <c r="B27" s="39">
        <v>7258700</v>
      </c>
      <c r="C27" s="39"/>
      <c r="D27" s="68">
        <f t="shared" si="0"/>
        <v>7258700</v>
      </c>
    </row>
    <row r="28" spans="1:9" ht="38.450000000000003" customHeight="1">
      <c r="A28" s="40" t="s">
        <v>125</v>
      </c>
      <c r="B28" s="39">
        <v>39262000</v>
      </c>
      <c r="C28" s="39"/>
      <c r="D28" s="68">
        <f t="shared" si="0"/>
        <v>39262000</v>
      </c>
    </row>
    <row r="29" spans="1:9" ht="34.9" customHeight="1">
      <c r="A29" s="40" t="s">
        <v>92</v>
      </c>
      <c r="B29" s="39">
        <v>420940</v>
      </c>
      <c r="C29" s="39"/>
      <c r="D29" s="68">
        <f t="shared" si="0"/>
        <v>420940</v>
      </c>
    </row>
    <row r="30" spans="1:9" ht="53.45" customHeight="1">
      <c r="A30" s="40" t="s">
        <v>116</v>
      </c>
      <c r="B30" s="39"/>
      <c r="C30" s="39"/>
      <c r="D30" s="68">
        <f t="shared" si="0"/>
        <v>0</v>
      </c>
    </row>
    <row r="31" spans="1:9" ht="12.75">
      <c r="A31" s="8" t="s">
        <v>22</v>
      </c>
      <c r="B31" s="7">
        <f>5600000+1188000</f>
        <v>6788000</v>
      </c>
      <c r="C31" s="7"/>
      <c r="D31" s="68">
        <f t="shared" si="0"/>
        <v>6788000</v>
      </c>
      <c r="E31" s="78"/>
    </row>
    <row r="32" spans="1:9" ht="12.75">
      <c r="A32" s="8" t="s">
        <v>28</v>
      </c>
      <c r="B32" s="7"/>
      <c r="C32" s="7"/>
      <c r="D32" s="68">
        <f t="shared" si="0"/>
        <v>0</v>
      </c>
      <c r="E32" s="77"/>
      <c r="I32" s="77"/>
    </row>
    <row r="33" spans="1:5" ht="16.5" customHeight="1">
      <c r="A33" s="8" t="s">
        <v>24</v>
      </c>
      <c r="B33" s="7">
        <v>0</v>
      </c>
      <c r="C33" s="7"/>
      <c r="D33" s="68">
        <f t="shared" si="0"/>
        <v>0</v>
      </c>
    </row>
    <row r="34" spans="1:5" ht="16.5" customHeight="1">
      <c r="A34" s="26" t="s">
        <v>23</v>
      </c>
      <c r="B34" s="7">
        <v>-6325.65</v>
      </c>
      <c r="C34" s="7">
        <v>6325.65</v>
      </c>
      <c r="D34" s="68">
        <f t="shared" si="0"/>
        <v>0</v>
      </c>
      <c r="E34" s="78"/>
    </row>
    <row r="35" spans="1:5" ht="12.75">
      <c r="A35" s="8" t="s">
        <v>29</v>
      </c>
      <c r="B35" s="7">
        <v>9458103</v>
      </c>
      <c r="C35" s="7"/>
      <c r="D35" s="68">
        <f t="shared" si="0"/>
        <v>9458103</v>
      </c>
    </row>
    <row r="36" spans="1:5" ht="12.75">
      <c r="A36" s="13" t="s">
        <v>4</v>
      </c>
      <c r="B36" s="69">
        <f>SUM(B6:B35)</f>
        <v>804046782.89999998</v>
      </c>
      <c r="C36" s="11">
        <f>SUM(C6:C35)</f>
        <v>7054125.6500000004</v>
      </c>
      <c r="D36" s="68">
        <f>B36+C36</f>
        <v>811100908.54999995</v>
      </c>
    </row>
    <row r="37" spans="1:5" ht="12.75">
      <c r="A37" s="52" t="s">
        <v>120</v>
      </c>
      <c r="B37" s="56">
        <v>268408806.09999999</v>
      </c>
      <c r="C37" s="53"/>
      <c r="D37" s="68">
        <f>B37+C37</f>
        <v>268408806.09999999</v>
      </c>
    </row>
    <row r="38" spans="1:5">
      <c r="A38" s="14" t="s">
        <v>25</v>
      </c>
      <c r="B38" s="56">
        <v>43000000</v>
      </c>
      <c r="C38" s="15"/>
      <c r="D38" s="68">
        <f>B38+C38</f>
        <v>43000000</v>
      </c>
    </row>
    <row r="39" spans="1:5">
      <c r="A39" s="14" t="s">
        <v>26</v>
      </c>
      <c r="B39" s="57">
        <f>B37+B38</f>
        <v>311408806.10000002</v>
      </c>
      <c r="C39" s="15">
        <f>C38+C37</f>
        <v>0</v>
      </c>
      <c r="D39" s="68">
        <f>B39+C39</f>
        <v>311408806.10000002</v>
      </c>
      <c r="E39" s="77"/>
    </row>
    <row r="40" spans="1:5" ht="15">
      <c r="A40" s="14" t="s">
        <v>27</v>
      </c>
      <c r="B40" s="70">
        <f>B36+B39</f>
        <v>1115455589</v>
      </c>
      <c r="C40" s="16">
        <f>Расходы!C55</f>
        <v>7054125.6500000004</v>
      </c>
      <c r="D40" s="71">
        <f>B40+C40</f>
        <v>1122509714.6500001</v>
      </c>
    </row>
    <row r="43" spans="1:5">
      <c r="D43" s="77"/>
    </row>
  </sheetData>
  <mergeCells count="1">
    <mergeCell ref="A1:C1"/>
  </mergeCells>
  <phoneticPr fontId="2" type="noConversion"/>
  <pageMargins left="0.59055118110236227" right="0.43307086614173229" top="0.31496062992125984" bottom="0.23622047244094491" header="0.27559055118110237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topLeftCell="A39" zoomScale="62" zoomScaleNormal="62" zoomScaleSheetLayoutView="62" workbookViewId="0">
      <selection activeCell="C22" sqref="C22"/>
    </sheetView>
  </sheetViews>
  <sheetFormatPr defaultRowHeight="12"/>
  <cols>
    <col min="1" max="1" width="101.85546875" customWidth="1"/>
    <col min="2" max="2" width="29" style="62" customWidth="1"/>
    <col min="3" max="3" width="27" customWidth="1"/>
    <col min="4" max="4" width="32.28515625" customWidth="1"/>
    <col min="5" max="5" width="82.5703125" customWidth="1"/>
  </cols>
  <sheetData>
    <row r="1" spans="1:11" ht="15.75">
      <c r="A1" s="83" t="s">
        <v>14</v>
      </c>
      <c r="B1" s="83"/>
      <c r="C1" s="83"/>
    </row>
    <row r="2" spans="1:11" ht="0.75" customHeight="1">
      <c r="A2" s="84"/>
      <c r="B2" s="84"/>
      <c r="C2" s="84"/>
    </row>
    <row r="3" spans="1:11" ht="15" hidden="1">
      <c r="A3" s="6"/>
      <c r="B3" s="58"/>
      <c r="C3" s="6"/>
    </row>
    <row r="4" spans="1:11" ht="15">
      <c r="A4" s="6"/>
      <c r="B4" s="58"/>
      <c r="C4" s="6"/>
    </row>
    <row r="5" spans="1:11" ht="45" customHeight="1">
      <c r="A5" s="27" t="s">
        <v>64</v>
      </c>
      <c r="B5" s="42" t="s">
        <v>117</v>
      </c>
      <c r="C5" s="42" t="s">
        <v>122</v>
      </c>
      <c r="D5" s="55" t="s">
        <v>123</v>
      </c>
    </row>
    <row r="6" spans="1:11" s="18" customFormat="1" ht="15">
      <c r="A6" s="28">
        <v>1</v>
      </c>
      <c r="B6" s="59"/>
      <c r="C6" s="17"/>
      <c r="D6" s="66"/>
    </row>
    <row r="7" spans="1:11" s="18" customFormat="1" ht="87" customHeight="1">
      <c r="A7" s="47" t="s">
        <v>94</v>
      </c>
      <c r="B7" s="48">
        <v>3178000</v>
      </c>
      <c r="C7" s="73"/>
      <c r="D7" s="74">
        <f>B7+C7</f>
        <v>3178000</v>
      </c>
      <c r="E7" s="80"/>
      <c r="F7" s="64"/>
      <c r="G7" s="64"/>
      <c r="H7" s="64"/>
      <c r="I7" s="64"/>
      <c r="J7" s="64"/>
      <c r="K7" s="64"/>
    </row>
    <row r="8" spans="1:11" s="18" customFormat="1" ht="42.75" customHeight="1">
      <c r="A8" s="47" t="s">
        <v>99</v>
      </c>
      <c r="B8" s="48">
        <f>B9+B10+B11</f>
        <v>6300000</v>
      </c>
      <c r="C8" s="73"/>
      <c r="D8" s="74">
        <f t="shared" ref="D8:D54" si="0">B8+C8</f>
        <v>6300000</v>
      </c>
      <c r="E8" s="64"/>
      <c r="F8" s="64"/>
      <c r="G8" s="64"/>
      <c r="H8" s="64"/>
      <c r="I8" s="64"/>
      <c r="J8" s="64"/>
      <c r="K8" s="64"/>
    </row>
    <row r="9" spans="1:11" s="18" customFormat="1" ht="24.75" customHeight="1">
      <c r="A9" s="43" t="s">
        <v>115</v>
      </c>
      <c r="B9" s="29">
        <f>2600000+1000000</f>
        <v>3600000</v>
      </c>
      <c r="C9" s="29"/>
      <c r="D9" s="75">
        <f t="shared" si="0"/>
        <v>3600000</v>
      </c>
      <c r="E9" s="64"/>
      <c r="F9" s="64"/>
      <c r="G9" s="64"/>
      <c r="H9" s="64"/>
      <c r="I9" s="64"/>
      <c r="J9" s="64"/>
      <c r="K9" s="64"/>
    </row>
    <row r="10" spans="1:11" s="18" customFormat="1" ht="44.25" customHeight="1">
      <c r="A10" s="43" t="s">
        <v>95</v>
      </c>
      <c r="B10" s="29">
        <v>700000</v>
      </c>
      <c r="C10" s="29"/>
      <c r="D10" s="75">
        <f t="shared" si="0"/>
        <v>700000</v>
      </c>
      <c r="E10" s="64"/>
      <c r="F10" s="64"/>
      <c r="G10" s="64"/>
      <c r="H10" s="64"/>
      <c r="I10" s="64"/>
      <c r="J10" s="64"/>
      <c r="K10" s="64"/>
    </row>
    <row r="11" spans="1:11" s="18" customFormat="1" ht="44.25" customHeight="1">
      <c r="A11" s="43" t="s">
        <v>96</v>
      </c>
      <c r="B11" s="29">
        <v>2000000</v>
      </c>
      <c r="C11" s="29"/>
      <c r="D11" s="75">
        <f t="shared" si="0"/>
        <v>2000000</v>
      </c>
      <c r="E11" s="64"/>
      <c r="F11" s="64"/>
      <c r="G11" s="64"/>
      <c r="H11" s="64"/>
      <c r="I11" s="64"/>
      <c r="J11" s="64"/>
      <c r="K11" s="64"/>
    </row>
    <row r="12" spans="1:11" s="18" customFormat="1" ht="63" customHeight="1">
      <c r="A12" s="47" t="s">
        <v>97</v>
      </c>
      <c r="B12" s="48">
        <v>79193560</v>
      </c>
      <c r="C12" s="29"/>
      <c r="D12" s="74">
        <f t="shared" si="0"/>
        <v>79193560</v>
      </c>
      <c r="E12" s="79"/>
      <c r="F12" s="64"/>
      <c r="G12" s="64"/>
      <c r="H12" s="64"/>
      <c r="I12" s="64"/>
      <c r="J12" s="64"/>
      <c r="K12" s="64"/>
    </row>
    <row r="13" spans="1:11" s="18" customFormat="1" ht="54">
      <c r="A13" s="47" t="s">
        <v>98</v>
      </c>
      <c r="B13" s="48">
        <f>B18+B19+B20</f>
        <v>225747900</v>
      </c>
      <c r="C13" s="48">
        <f>C18+C19+C20</f>
        <v>0</v>
      </c>
      <c r="D13" s="74">
        <f t="shared" si="0"/>
        <v>225747900</v>
      </c>
      <c r="E13" s="64"/>
      <c r="F13" s="64"/>
      <c r="G13" s="64"/>
      <c r="H13" s="64"/>
      <c r="I13" s="64"/>
      <c r="J13" s="64"/>
      <c r="K13" s="64"/>
    </row>
    <row r="14" spans="1:11" s="18" customFormat="1" ht="18" hidden="1">
      <c r="A14" s="36" t="s">
        <v>65</v>
      </c>
      <c r="B14" s="37">
        <v>110952000</v>
      </c>
      <c r="C14" s="37"/>
      <c r="D14" s="75">
        <f t="shared" si="0"/>
        <v>110952000</v>
      </c>
      <c r="E14" s="64"/>
      <c r="F14" s="64"/>
      <c r="G14" s="64"/>
      <c r="H14" s="64"/>
      <c r="I14" s="64"/>
      <c r="J14" s="64"/>
      <c r="K14" s="64"/>
    </row>
    <row r="15" spans="1:11" s="18" customFormat="1" ht="30" hidden="1">
      <c r="A15" s="36" t="s">
        <v>66</v>
      </c>
      <c r="B15" s="37">
        <v>88400000</v>
      </c>
      <c r="C15" s="37"/>
      <c r="D15" s="75">
        <f t="shared" si="0"/>
        <v>88400000</v>
      </c>
      <c r="E15" s="64"/>
      <c r="F15" s="64"/>
      <c r="G15" s="64"/>
      <c r="H15" s="64"/>
      <c r="I15" s="64"/>
      <c r="J15" s="64"/>
      <c r="K15" s="64"/>
    </row>
    <row r="16" spans="1:11" s="18" customFormat="1" ht="18" hidden="1">
      <c r="A16" s="36" t="s">
        <v>67</v>
      </c>
      <c r="B16" s="37">
        <v>9320000</v>
      </c>
      <c r="C16" s="37"/>
      <c r="D16" s="75">
        <f t="shared" si="0"/>
        <v>9320000</v>
      </c>
      <c r="E16" s="64"/>
      <c r="F16" s="64"/>
      <c r="G16" s="64"/>
      <c r="H16" s="64"/>
      <c r="I16" s="64"/>
      <c r="J16" s="64"/>
      <c r="K16" s="64"/>
    </row>
    <row r="17" spans="1:11" s="18" customFormat="1" ht="30" hidden="1">
      <c r="A17" s="36" t="s">
        <v>68</v>
      </c>
      <c r="B17" s="37">
        <v>218000</v>
      </c>
      <c r="C17" s="37"/>
      <c r="D17" s="75">
        <f t="shared" si="0"/>
        <v>218000</v>
      </c>
      <c r="E17" s="64"/>
      <c r="F17" s="64"/>
      <c r="G17" s="64"/>
      <c r="H17" s="64"/>
      <c r="I17" s="64"/>
      <c r="J17" s="64"/>
      <c r="K17" s="64"/>
    </row>
    <row r="18" spans="1:11" s="18" customFormat="1" ht="35.25" customHeight="1">
      <c r="A18" s="44" t="s">
        <v>100</v>
      </c>
      <c r="B18" s="45">
        <v>213802400</v>
      </c>
      <c r="C18" s="45"/>
      <c r="D18" s="75">
        <f t="shared" si="0"/>
        <v>213802400</v>
      </c>
      <c r="E18" s="80"/>
      <c r="F18" s="64"/>
      <c r="G18" s="64"/>
      <c r="H18" s="64"/>
      <c r="I18" s="64"/>
      <c r="J18" s="64"/>
      <c r="K18" s="64"/>
    </row>
    <row r="19" spans="1:11" s="18" customFormat="1" ht="44.25" customHeight="1">
      <c r="A19" s="44" t="s">
        <v>101</v>
      </c>
      <c r="B19" s="45">
        <v>6270000</v>
      </c>
      <c r="C19" s="45"/>
      <c r="D19" s="75">
        <f t="shared" si="0"/>
        <v>6270000</v>
      </c>
      <c r="E19" s="64"/>
      <c r="F19" s="64"/>
      <c r="G19" s="64"/>
      <c r="H19" s="64"/>
      <c r="I19" s="64"/>
      <c r="J19" s="64"/>
      <c r="K19" s="64"/>
    </row>
    <row r="20" spans="1:11" s="18" customFormat="1" ht="48.75" customHeight="1">
      <c r="A20" s="44" t="s">
        <v>102</v>
      </c>
      <c r="B20" s="45">
        <v>5675500</v>
      </c>
      <c r="C20" s="45"/>
      <c r="D20" s="75">
        <f t="shared" si="0"/>
        <v>5675500</v>
      </c>
      <c r="E20" s="80"/>
      <c r="F20" s="64"/>
      <c r="G20" s="64"/>
      <c r="H20" s="64"/>
      <c r="I20" s="64"/>
      <c r="J20" s="64"/>
      <c r="K20" s="64"/>
    </row>
    <row r="21" spans="1:11" s="18" customFormat="1" ht="58.5" customHeight="1">
      <c r="A21" s="47" t="s">
        <v>114</v>
      </c>
      <c r="B21" s="48">
        <f>B22+B23+B24</f>
        <v>441399729</v>
      </c>
      <c r="C21" s="48">
        <f>C22+C23+C24</f>
        <v>7047800</v>
      </c>
      <c r="D21" s="74">
        <f t="shared" si="0"/>
        <v>448447529</v>
      </c>
      <c r="E21" s="65"/>
      <c r="F21" s="65"/>
      <c r="G21" s="65"/>
      <c r="H21" s="65"/>
      <c r="I21" s="65"/>
      <c r="J21" s="65"/>
      <c r="K21" s="65"/>
    </row>
    <row r="22" spans="1:11" s="18" customFormat="1" ht="57" customHeight="1">
      <c r="A22" s="43" t="s">
        <v>103</v>
      </c>
      <c r="B22" s="46">
        <v>326300089</v>
      </c>
      <c r="C22" s="46">
        <f>3805810+3241990</f>
        <v>7047800</v>
      </c>
      <c r="D22" s="75">
        <f t="shared" si="0"/>
        <v>333347889</v>
      </c>
      <c r="E22" s="72"/>
      <c r="F22" s="64"/>
      <c r="G22" s="64"/>
      <c r="H22" s="64"/>
      <c r="I22" s="64"/>
      <c r="J22" s="64"/>
      <c r="K22" s="64"/>
    </row>
    <row r="23" spans="1:11" s="18" customFormat="1" ht="36.75" customHeight="1">
      <c r="A23" s="43" t="s">
        <v>104</v>
      </c>
      <c r="B23" s="46">
        <v>75678700</v>
      </c>
      <c r="C23" s="46"/>
      <c r="D23" s="75">
        <f t="shared" si="0"/>
        <v>75678700</v>
      </c>
      <c r="E23" s="79"/>
      <c r="F23" s="64"/>
      <c r="G23" s="64"/>
      <c r="H23" s="64"/>
      <c r="I23" s="64"/>
      <c r="J23" s="64"/>
      <c r="K23" s="64"/>
    </row>
    <row r="24" spans="1:11" s="18" customFormat="1" ht="49.5" customHeight="1">
      <c r="A24" s="43" t="s">
        <v>105</v>
      </c>
      <c r="B24" s="46">
        <v>39420940</v>
      </c>
      <c r="C24" s="46"/>
      <c r="D24" s="75">
        <f t="shared" si="0"/>
        <v>39420940</v>
      </c>
      <c r="E24" s="80"/>
      <c r="F24" s="64"/>
      <c r="G24" s="64"/>
      <c r="H24" s="64"/>
      <c r="I24" s="64"/>
      <c r="J24" s="64"/>
      <c r="K24" s="64"/>
    </row>
    <row r="25" spans="1:11" s="18" customFormat="1" ht="60" customHeight="1">
      <c r="A25" s="47" t="s">
        <v>106</v>
      </c>
      <c r="B25" s="48">
        <v>11345200</v>
      </c>
      <c r="C25" s="73"/>
      <c r="D25" s="74">
        <f t="shared" si="0"/>
        <v>11345200</v>
      </c>
      <c r="E25" s="65"/>
      <c r="F25" s="65"/>
      <c r="G25" s="65"/>
      <c r="H25" s="65"/>
      <c r="I25" s="65"/>
      <c r="J25" s="65"/>
      <c r="K25" s="65"/>
    </row>
    <row r="26" spans="1:11" s="18" customFormat="1" ht="46.5" customHeight="1">
      <c r="A26" s="47" t="s">
        <v>107</v>
      </c>
      <c r="B26" s="48">
        <v>23203800</v>
      </c>
      <c r="C26" s="73"/>
      <c r="D26" s="74">
        <f t="shared" si="0"/>
        <v>23203800</v>
      </c>
      <c r="E26" s="64"/>
      <c r="F26" s="64"/>
      <c r="G26" s="64"/>
      <c r="H26" s="64"/>
      <c r="I26" s="64"/>
      <c r="J26" s="64"/>
      <c r="K26" s="64"/>
    </row>
    <row r="27" spans="1:11" s="18" customFormat="1" ht="48" customHeight="1">
      <c r="A27" s="47" t="s">
        <v>108</v>
      </c>
      <c r="B27" s="48">
        <v>149716100</v>
      </c>
      <c r="C27" s="73"/>
      <c r="D27" s="74">
        <f t="shared" si="0"/>
        <v>149716100</v>
      </c>
      <c r="E27" s="85"/>
      <c r="F27" s="86"/>
      <c r="G27" s="86"/>
      <c r="H27" s="86"/>
      <c r="I27" s="64"/>
      <c r="J27" s="64"/>
      <c r="K27" s="64"/>
    </row>
    <row r="28" spans="1:11" s="18" customFormat="1" ht="44.25" customHeight="1">
      <c r="A28" s="47" t="s">
        <v>109</v>
      </c>
      <c r="B28" s="48">
        <v>0</v>
      </c>
      <c r="C28" s="73"/>
      <c r="D28" s="74">
        <f t="shared" si="0"/>
        <v>0</v>
      </c>
      <c r="E28" s="64"/>
      <c r="F28" s="64"/>
      <c r="G28" s="64"/>
      <c r="H28" s="64"/>
      <c r="I28" s="64"/>
      <c r="J28" s="64"/>
      <c r="K28" s="64"/>
    </row>
    <row r="29" spans="1:11" s="18" customFormat="1" ht="42.75" customHeight="1">
      <c r="A29" s="47" t="s">
        <v>110</v>
      </c>
      <c r="B29" s="48">
        <v>34832800</v>
      </c>
      <c r="C29" s="73"/>
      <c r="D29" s="74">
        <f t="shared" si="0"/>
        <v>34832800</v>
      </c>
      <c r="E29" s="81"/>
      <c r="F29" s="64"/>
      <c r="G29" s="64"/>
      <c r="H29" s="64"/>
      <c r="I29" s="64"/>
      <c r="J29" s="64"/>
      <c r="K29" s="64"/>
    </row>
    <row r="30" spans="1:11" s="18" customFormat="1" ht="51" customHeight="1">
      <c r="A30" s="47" t="s">
        <v>118</v>
      </c>
      <c r="B30" s="48">
        <v>0</v>
      </c>
      <c r="C30" s="73">
        <v>6325.65</v>
      </c>
      <c r="D30" s="75">
        <f t="shared" si="0"/>
        <v>6325.65</v>
      </c>
      <c r="E30" s="64"/>
      <c r="F30" s="64"/>
      <c r="G30" s="64"/>
      <c r="H30" s="64"/>
      <c r="I30" s="64"/>
      <c r="J30" s="64"/>
      <c r="K30" s="64"/>
    </row>
    <row r="31" spans="1:11" s="18" customFormat="1" ht="18">
      <c r="A31" s="49" t="s">
        <v>69</v>
      </c>
      <c r="B31" s="51">
        <v>1890000</v>
      </c>
      <c r="C31" s="29"/>
      <c r="D31" s="75">
        <f t="shared" si="0"/>
        <v>1890000</v>
      </c>
      <c r="E31" s="80"/>
      <c r="F31" s="64"/>
      <c r="G31" s="64"/>
      <c r="H31" s="64"/>
      <c r="I31" s="64"/>
      <c r="J31" s="64"/>
      <c r="K31" s="64"/>
    </row>
    <row r="32" spans="1:11" s="18" customFormat="1" ht="18">
      <c r="A32" s="49" t="s">
        <v>5</v>
      </c>
      <c r="B32" s="51">
        <f>63235000+9000000</f>
        <v>72235000</v>
      </c>
      <c r="C32" s="29"/>
      <c r="D32" s="75">
        <f t="shared" si="0"/>
        <v>72235000</v>
      </c>
      <c r="E32" s="64"/>
      <c r="F32" s="64"/>
      <c r="G32" s="64"/>
      <c r="H32" s="64"/>
      <c r="I32" s="64"/>
      <c r="J32" s="64"/>
      <c r="K32" s="64"/>
    </row>
    <row r="33" spans="1:11" s="18" customFormat="1" ht="18">
      <c r="A33" s="49" t="s">
        <v>61</v>
      </c>
      <c r="B33" s="51">
        <v>1696000</v>
      </c>
      <c r="C33" s="29"/>
      <c r="D33" s="75">
        <f t="shared" si="0"/>
        <v>1696000</v>
      </c>
      <c r="E33" s="80"/>
      <c r="F33" s="64"/>
      <c r="G33" s="64"/>
      <c r="H33" s="64"/>
      <c r="I33" s="64"/>
      <c r="J33" s="64"/>
      <c r="K33" s="64"/>
    </row>
    <row r="34" spans="1:11" s="19" customFormat="1" ht="18">
      <c r="A34" s="49" t="s">
        <v>88</v>
      </c>
      <c r="B34" s="51">
        <v>0</v>
      </c>
      <c r="C34" s="29"/>
      <c r="D34" s="75">
        <f t="shared" si="0"/>
        <v>0</v>
      </c>
      <c r="E34" s="64"/>
      <c r="F34" s="64"/>
      <c r="G34" s="64"/>
      <c r="H34" s="64"/>
      <c r="I34" s="64"/>
      <c r="J34" s="64"/>
      <c r="K34" s="64"/>
    </row>
    <row r="35" spans="1:11" s="18" customFormat="1" ht="36">
      <c r="A35" s="49" t="s">
        <v>70</v>
      </c>
      <c r="B35" s="51">
        <v>1080000</v>
      </c>
      <c r="C35" s="29"/>
      <c r="D35" s="75">
        <f t="shared" si="0"/>
        <v>1080000</v>
      </c>
      <c r="E35" s="64"/>
      <c r="F35" s="64"/>
      <c r="G35" s="64"/>
      <c r="H35" s="64"/>
      <c r="I35" s="64"/>
      <c r="J35" s="64"/>
      <c r="K35" s="64"/>
    </row>
    <row r="36" spans="1:11" s="18" customFormat="1" ht="36">
      <c r="A36" s="49" t="s">
        <v>71</v>
      </c>
      <c r="B36" s="51">
        <v>150000</v>
      </c>
      <c r="C36" s="29"/>
      <c r="D36" s="75">
        <f t="shared" si="0"/>
        <v>150000</v>
      </c>
      <c r="E36" s="64"/>
      <c r="F36" s="64"/>
      <c r="G36" s="64"/>
      <c r="H36" s="64"/>
      <c r="I36" s="64"/>
      <c r="J36" s="64"/>
      <c r="K36" s="64"/>
    </row>
    <row r="37" spans="1:11" s="18" customFormat="1" ht="18">
      <c r="A37" s="49" t="s">
        <v>111</v>
      </c>
      <c r="B37" s="51">
        <v>0</v>
      </c>
      <c r="C37" s="29"/>
      <c r="D37" s="75">
        <f t="shared" si="0"/>
        <v>0</v>
      </c>
      <c r="E37" s="64"/>
      <c r="F37" s="64"/>
      <c r="G37" s="64"/>
      <c r="H37" s="64"/>
      <c r="I37" s="64"/>
      <c r="J37" s="64"/>
      <c r="K37" s="64"/>
    </row>
    <row r="38" spans="1:11" s="18" customFormat="1" ht="36">
      <c r="A38" s="49" t="s">
        <v>72</v>
      </c>
      <c r="B38" s="51">
        <v>500000</v>
      </c>
      <c r="C38" s="29"/>
      <c r="D38" s="75">
        <f t="shared" si="0"/>
        <v>500000</v>
      </c>
      <c r="E38" s="64"/>
      <c r="F38" s="64"/>
      <c r="G38" s="64"/>
      <c r="H38" s="64"/>
      <c r="I38" s="64"/>
      <c r="J38" s="64"/>
      <c r="K38" s="64"/>
    </row>
    <row r="39" spans="1:11" s="18" customFormat="1" ht="42" customHeight="1">
      <c r="A39" s="49" t="s">
        <v>113</v>
      </c>
      <c r="B39" s="51">
        <v>31195000</v>
      </c>
      <c r="C39" s="29"/>
      <c r="D39" s="75">
        <f t="shared" si="0"/>
        <v>31195000</v>
      </c>
      <c r="E39" s="65"/>
      <c r="F39" s="65"/>
      <c r="G39" s="65"/>
      <c r="H39" s="65"/>
      <c r="I39" s="65"/>
      <c r="J39" s="65"/>
      <c r="K39" s="65"/>
    </row>
    <row r="40" spans="1:11" s="18" customFormat="1" ht="72">
      <c r="A40" s="49" t="s">
        <v>85</v>
      </c>
      <c r="B40" s="51">
        <v>500000</v>
      </c>
      <c r="C40" s="29"/>
      <c r="D40" s="75">
        <f t="shared" si="0"/>
        <v>500000</v>
      </c>
      <c r="E40" s="64"/>
      <c r="F40" s="64"/>
      <c r="G40" s="64"/>
      <c r="H40" s="64"/>
      <c r="I40" s="64"/>
      <c r="J40" s="64"/>
      <c r="K40" s="64"/>
    </row>
    <row r="41" spans="1:11" s="18" customFormat="1" ht="34.5" customHeight="1">
      <c r="A41" s="49" t="s">
        <v>73</v>
      </c>
      <c r="B41" s="51">
        <v>1050000</v>
      </c>
      <c r="C41" s="29"/>
      <c r="D41" s="75">
        <f t="shared" si="0"/>
        <v>1050000</v>
      </c>
      <c r="E41" s="64"/>
      <c r="F41" s="64"/>
      <c r="G41" s="64"/>
      <c r="H41" s="64"/>
      <c r="I41" s="64"/>
      <c r="J41" s="64"/>
      <c r="K41" s="64"/>
    </row>
    <row r="42" spans="1:11" s="18" customFormat="1" ht="39" customHeight="1">
      <c r="A42" s="49" t="s">
        <v>112</v>
      </c>
      <c r="B42" s="51">
        <v>2300000</v>
      </c>
      <c r="C42" s="29"/>
      <c r="D42" s="75">
        <f t="shared" si="0"/>
        <v>2300000</v>
      </c>
      <c r="E42" s="64"/>
      <c r="F42" s="64"/>
      <c r="G42" s="64"/>
      <c r="H42" s="64"/>
      <c r="I42" s="64"/>
      <c r="J42" s="64"/>
      <c r="K42" s="64"/>
    </row>
    <row r="43" spans="1:11" s="18" customFormat="1" ht="39" customHeight="1">
      <c r="A43" s="49" t="s">
        <v>119</v>
      </c>
      <c r="B43" s="51">
        <v>200000</v>
      </c>
      <c r="C43" s="29"/>
      <c r="D43" s="75">
        <f t="shared" si="0"/>
        <v>200000</v>
      </c>
      <c r="E43" s="64"/>
      <c r="F43" s="64"/>
      <c r="G43" s="64"/>
      <c r="H43" s="64"/>
      <c r="I43" s="64"/>
      <c r="J43" s="64"/>
      <c r="K43" s="64"/>
    </row>
    <row r="44" spans="1:11" s="18" customFormat="1" ht="54">
      <c r="A44" s="49" t="s">
        <v>84</v>
      </c>
      <c r="B44" s="51">
        <v>6297000</v>
      </c>
      <c r="C44" s="29"/>
      <c r="D44" s="75">
        <f t="shared" si="0"/>
        <v>6297000</v>
      </c>
      <c r="E44" s="64"/>
      <c r="F44" s="64"/>
      <c r="G44" s="64"/>
      <c r="H44" s="64"/>
      <c r="I44" s="64"/>
      <c r="J44" s="64"/>
      <c r="K44" s="64"/>
    </row>
    <row r="45" spans="1:11" s="18" customFormat="1" ht="47.25" customHeight="1">
      <c r="A45" s="49" t="s">
        <v>81</v>
      </c>
      <c r="B45" s="51">
        <v>100000</v>
      </c>
      <c r="C45" s="29"/>
      <c r="D45" s="75">
        <f t="shared" si="0"/>
        <v>100000</v>
      </c>
      <c r="E45" s="64"/>
      <c r="F45" s="64"/>
      <c r="G45" s="64"/>
      <c r="H45" s="64"/>
      <c r="I45" s="64"/>
      <c r="J45" s="64"/>
      <c r="K45" s="64"/>
    </row>
    <row r="46" spans="1:11" s="18" customFormat="1" ht="32.25" customHeight="1">
      <c r="A46" s="49" t="s">
        <v>82</v>
      </c>
      <c r="B46" s="51">
        <v>6450500</v>
      </c>
      <c r="C46" s="29"/>
      <c r="D46" s="75">
        <f t="shared" si="0"/>
        <v>6450500</v>
      </c>
      <c r="E46" s="19"/>
      <c r="F46" s="19"/>
      <c r="G46" s="64"/>
      <c r="H46" s="64"/>
      <c r="I46" s="64"/>
      <c r="J46" s="64"/>
      <c r="K46" s="64"/>
    </row>
    <row r="47" spans="1:11" s="18" customFormat="1" ht="34.15" customHeight="1">
      <c r="A47" s="49" t="s">
        <v>83</v>
      </c>
      <c r="B47" s="51">
        <v>500000</v>
      </c>
      <c r="C47" s="29"/>
      <c r="D47" s="75">
        <f t="shared" si="0"/>
        <v>500000</v>
      </c>
      <c r="E47" s="64"/>
      <c r="F47" s="64"/>
      <c r="G47" s="64"/>
      <c r="H47" s="64"/>
      <c r="I47" s="64"/>
      <c r="J47" s="64"/>
      <c r="K47" s="64"/>
    </row>
    <row r="48" spans="1:11" s="18" customFormat="1" ht="36">
      <c r="A48" s="49" t="s">
        <v>74</v>
      </c>
      <c r="B48" s="51">
        <v>100000</v>
      </c>
      <c r="C48" s="29"/>
      <c r="D48" s="75">
        <f t="shared" si="0"/>
        <v>100000</v>
      </c>
      <c r="E48" s="64"/>
      <c r="F48" s="64"/>
      <c r="G48" s="64"/>
      <c r="H48" s="64"/>
      <c r="I48" s="64"/>
      <c r="J48" s="64"/>
      <c r="K48" s="64"/>
    </row>
    <row r="49" spans="1:11" s="18" customFormat="1" ht="36">
      <c r="A49" s="49" t="s">
        <v>75</v>
      </c>
      <c r="B49" s="51">
        <f>800000+300000</f>
        <v>1100000</v>
      </c>
      <c r="C49" s="29"/>
      <c r="D49" s="75">
        <f t="shared" si="0"/>
        <v>1100000</v>
      </c>
      <c r="E49" s="64"/>
      <c r="F49" s="64"/>
      <c r="G49" s="64"/>
      <c r="H49" s="64"/>
      <c r="I49" s="64"/>
      <c r="J49" s="64"/>
      <c r="K49" s="64"/>
    </row>
    <row r="50" spans="1:11" s="18" customFormat="1" ht="18">
      <c r="A50" s="49" t="s">
        <v>76</v>
      </c>
      <c r="B50" s="51">
        <v>3800000</v>
      </c>
      <c r="C50" s="29"/>
      <c r="D50" s="75">
        <f t="shared" si="0"/>
        <v>3800000</v>
      </c>
      <c r="E50" s="65"/>
      <c r="F50" s="65"/>
      <c r="G50" s="65"/>
      <c r="H50" s="65"/>
      <c r="I50" s="65"/>
      <c r="J50" s="65"/>
      <c r="K50" s="65"/>
    </row>
    <row r="51" spans="1:11" s="18" customFormat="1" ht="54">
      <c r="A51" s="49" t="s">
        <v>77</v>
      </c>
      <c r="B51" s="51">
        <v>2295000</v>
      </c>
      <c r="C51" s="29"/>
      <c r="D51" s="75">
        <f t="shared" si="0"/>
        <v>2295000</v>
      </c>
      <c r="E51" s="64"/>
      <c r="F51" s="64"/>
      <c r="G51" s="64"/>
      <c r="H51" s="64"/>
      <c r="I51" s="64"/>
      <c r="J51" s="64"/>
      <c r="K51" s="64"/>
    </row>
    <row r="52" spans="1:11" s="18" customFormat="1" ht="18">
      <c r="A52" s="49" t="s">
        <v>78</v>
      </c>
      <c r="B52" s="51">
        <f>80000-80000</f>
        <v>0</v>
      </c>
      <c r="C52" s="29"/>
      <c r="D52" s="75">
        <f t="shared" si="0"/>
        <v>0</v>
      </c>
      <c r="E52" s="64"/>
      <c r="F52" s="64"/>
      <c r="G52" s="64"/>
      <c r="H52" s="64"/>
      <c r="I52" s="64"/>
      <c r="J52" s="64"/>
      <c r="K52" s="64"/>
    </row>
    <row r="53" spans="1:11" s="18" customFormat="1" ht="18">
      <c r="A53" s="49" t="s">
        <v>79</v>
      </c>
      <c r="B53" s="51">
        <v>100000</v>
      </c>
      <c r="C53" s="29"/>
      <c r="D53" s="75">
        <f t="shared" si="0"/>
        <v>100000</v>
      </c>
      <c r="E53" s="64"/>
      <c r="F53" s="64"/>
      <c r="G53" s="64"/>
      <c r="H53" s="64"/>
      <c r="I53" s="64"/>
      <c r="J53" s="64"/>
      <c r="K53" s="64"/>
    </row>
    <row r="54" spans="1:11" s="18" customFormat="1" ht="18">
      <c r="A54" s="49" t="s">
        <v>124</v>
      </c>
      <c r="B54" s="51">
        <f>2000000+5000000</f>
        <v>7000000</v>
      </c>
      <c r="C54" s="29"/>
      <c r="D54" s="75">
        <f t="shared" si="0"/>
        <v>7000000</v>
      </c>
      <c r="E54" s="80"/>
      <c r="F54" s="64"/>
      <c r="G54" s="64"/>
      <c r="H54" s="64"/>
      <c r="I54" s="64"/>
      <c r="J54" s="64"/>
      <c r="K54" s="64"/>
    </row>
    <row r="55" spans="1:11" s="18" customFormat="1" ht="20.25">
      <c r="A55" s="50" t="s">
        <v>80</v>
      </c>
      <c r="B55" s="76">
        <f>B7+B8+B12+B13+B21+B25+B26+B27+B28+B29+B30+B31+B32+B33+B34+B35+B36+B37+B38+B39+B40+B41+B42+B43+B44+B45+B46+B47+B48+B49+B50+B51+B52+B53+B54</f>
        <v>1115455589</v>
      </c>
      <c r="C55" s="73">
        <f>C54+C53+C52+C51+C50+C49+C48+C47+C46+C45+C44+C42+C41+C40+C39+C38+C36+C35+C34+C33+C32+C31+C29+C28+C27+C26+C25+C21+C13+C12+C8+C7+C37+C43+C30</f>
        <v>7054125.6500000004</v>
      </c>
      <c r="D55" s="74">
        <f>B55+C55</f>
        <v>1122509714.6500001</v>
      </c>
      <c r="E55" s="63"/>
      <c r="F55" s="64"/>
      <c r="G55" s="64"/>
      <c r="H55" s="64"/>
      <c r="I55" s="64"/>
      <c r="J55" s="64"/>
      <c r="K55" s="64"/>
    </row>
    <row r="56" spans="1:11" s="18" customFormat="1" ht="15.75">
      <c r="A56" s="10"/>
      <c r="B56" s="10"/>
      <c r="C56" s="21"/>
    </row>
    <row r="57" spans="1:11" s="18" customFormat="1" ht="15">
      <c r="A57" s="20"/>
      <c r="B57" s="60"/>
      <c r="C57" s="33"/>
    </row>
    <row r="58" spans="1:11" s="18" customFormat="1" ht="15">
      <c r="A58" s="2"/>
      <c r="B58" s="61"/>
      <c r="C58" s="32"/>
    </row>
    <row r="59" spans="1:11" ht="15.75">
      <c r="A59" s="9"/>
      <c r="B59" s="10"/>
      <c r="C59" s="31"/>
    </row>
    <row r="60" spans="1:11">
      <c r="A60" s="1"/>
      <c r="B60" s="3"/>
      <c r="C60" s="34"/>
    </row>
    <row r="61" spans="1:11">
      <c r="A61" s="1"/>
      <c r="B61" s="3"/>
      <c r="C61" s="35"/>
    </row>
    <row r="62" spans="1:11">
      <c r="A62" s="1"/>
      <c r="B62" s="3"/>
      <c r="C62" s="1"/>
    </row>
    <row r="63" spans="1:11">
      <c r="A63" s="1"/>
      <c r="B63" s="3"/>
      <c r="C63" s="1"/>
    </row>
    <row r="64" spans="1:11">
      <c r="A64" s="1"/>
      <c r="B64" s="3"/>
      <c r="C64" s="31"/>
    </row>
    <row r="65" spans="1:3">
      <c r="A65" s="1"/>
      <c r="B65" s="3"/>
      <c r="C65" s="1"/>
    </row>
    <row r="66" spans="1:3">
      <c r="A66" s="1"/>
      <c r="B66" s="3"/>
      <c r="C66" s="1"/>
    </row>
    <row r="67" spans="1:3">
      <c r="A67" s="1"/>
      <c r="B67" s="3"/>
      <c r="C67" s="1"/>
    </row>
    <row r="68" spans="1:3">
      <c r="A68" s="1"/>
      <c r="B68" s="3"/>
      <c r="C68" s="1"/>
    </row>
    <row r="69" spans="1:3">
      <c r="A69" s="1"/>
      <c r="B69" s="3"/>
      <c r="C69" s="1"/>
    </row>
    <row r="70" spans="1:3">
      <c r="A70" s="1"/>
      <c r="B70" s="3"/>
      <c r="C70" s="1"/>
    </row>
    <row r="71" spans="1:3">
      <c r="A71" s="1"/>
      <c r="B71" s="3"/>
      <c r="C71" s="1"/>
    </row>
    <row r="72" spans="1:3">
      <c r="A72" s="1"/>
      <c r="B72" s="3"/>
      <c r="C72" s="1"/>
    </row>
    <row r="73" spans="1:3">
      <c r="A73" s="1"/>
      <c r="B73" s="3"/>
      <c r="C73" s="1"/>
    </row>
    <row r="74" spans="1:3">
      <c r="A74" s="1"/>
      <c r="B74" s="3"/>
    </row>
  </sheetData>
  <mergeCells count="3">
    <mergeCell ref="A1:C1"/>
    <mergeCell ref="A2:C2"/>
    <mergeCell ref="E27:H27"/>
  </mergeCells>
  <phoneticPr fontId="2" type="noConversion"/>
  <pageMargins left="0.82677165354330717" right="0.15748031496062992" top="0.15748031496062992" bottom="0.15748031496062992" header="0.15748031496062992" footer="0.15748031496062992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6"/>
  <sheetViews>
    <sheetView view="pageBreakPreview" zoomScale="60" zoomScaleNormal="100" workbookViewId="0">
      <selection activeCell="G32" sqref="G32"/>
    </sheetView>
  </sheetViews>
  <sheetFormatPr defaultRowHeight="12"/>
  <cols>
    <col min="1" max="1" width="24.42578125" customWidth="1"/>
    <col min="2" max="2" width="55.7109375" customWidth="1"/>
    <col min="3" max="3" width="20" customWidth="1"/>
    <col min="5" max="5" width="12.5703125" customWidth="1"/>
  </cols>
  <sheetData>
    <row r="3" spans="1:3">
      <c r="C3" t="s">
        <v>31</v>
      </c>
    </row>
    <row r="4" spans="1:3">
      <c r="A4" s="87" t="s">
        <v>32</v>
      </c>
      <c r="B4" s="87"/>
      <c r="C4" s="87"/>
    </row>
    <row r="5" spans="1:3">
      <c r="A5" s="87" t="s">
        <v>33</v>
      </c>
      <c r="B5" s="87"/>
      <c r="C5" s="87"/>
    </row>
    <row r="6" spans="1:3">
      <c r="A6" s="87" t="s">
        <v>121</v>
      </c>
      <c r="B6" s="87"/>
      <c r="C6" s="87"/>
    </row>
    <row r="8" spans="1:3" ht="24">
      <c r="A8" s="23" t="s">
        <v>34</v>
      </c>
      <c r="B8" s="23" t="s">
        <v>0</v>
      </c>
      <c r="C8" s="24" t="s">
        <v>86</v>
      </c>
    </row>
    <row r="9" spans="1:3">
      <c r="A9" s="23">
        <v>1</v>
      </c>
      <c r="B9" s="23">
        <v>2</v>
      </c>
      <c r="C9" s="23">
        <v>3</v>
      </c>
    </row>
    <row r="10" spans="1:3" ht="24">
      <c r="A10" s="14"/>
      <c r="B10" s="22" t="s">
        <v>35</v>
      </c>
      <c r="C10" s="15">
        <f>-(C13+C18)</f>
        <v>-311408806.10000002</v>
      </c>
    </row>
    <row r="11" spans="1:3" ht="28.9" customHeight="1">
      <c r="A11" s="14"/>
      <c r="B11" s="22" t="s">
        <v>36</v>
      </c>
      <c r="C11" s="25">
        <f>E14</f>
        <v>0</v>
      </c>
    </row>
    <row r="12" spans="1:3">
      <c r="A12" s="14" t="s">
        <v>37</v>
      </c>
      <c r="B12" s="22" t="s">
        <v>38</v>
      </c>
      <c r="C12" s="15">
        <f>-(C14+C18)</f>
        <v>-311408806.10000002</v>
      </c>
    </row>
    <row r="13" spans="1:3" ht="24">
      <c r="A13" s="14" t="s">
        <v>39</v>
      </c>
      <c r="B13" s="22" t="s">
        <v>40</v>
      </c>
      <c r="C13" s="15">
        <f>C14</f>
        <v>43000000</v>
      </c>
    </row>
    <row r="14" spans="1:3" ht="24">
      <c r="A14" s="14" t="s">
        <v>41</v>
      </c>
      <c r="B14" s="22" t="s">
        <v>42</v>
      </c>
      <c r="C14" s="15">
        <f>C15</f>
        <v>43000000</v>
      </c>
    </row>
    <row r="15" spans="1:3" ht="24">
      <c r="A15" s="14" t="s">
        <v>43</v>
      </c>
      <c r="B15" s="22" t="s">
        <v>44</v>
      </c>
      <c r="C15" s="15">
        <v>43000000</v>
      </c>
    </row>
    <row r="16" spans="1:3" ht="24">
      <c r="A16" s="14" t="s">
        <v>45</v>
      </c>
      <c r="B16" s="22" t="s">
        <v>46</v>
      </c>
      <c r="C16" s="14">
        <v>0</v>
      </c>
    </row>
    <row r="17" spans="1:3" ht="24">
      <c r="A17" s="14" t="s">
        <v>47</v>
      </c>
      <c r="B17" s="22" t="s">
        <v>48</v>
      </c>
      <c r="C17" s="14">
        <v>0</v>
      </c>
    </row>
    <row r="18" spans="1:3">
      <c r="A18" s="14" t="s">
        <v>49</v>
      </c>
      <c r="B18" s="22" t="s">
        <v>50</v>
      </c>
      <c r="C18" s="15">
        <v>268408806.09999999</v>
      </c>
    </row>
    <row r="19" spans="1:3">
      <c r="A19" s="14" t="s">
        <v>51</v>
      </c>
      <c r="B19" s="22" t="s">
        <v>52</v>
      </c>
      <c r="C19" s="15">
        <f>C20</f>
        <v>-854100908.54999995</v>
      </c>
    </row>
    <row r="20" spans="1:3" ht="24">
      <c r="A20" s="14" t="s">
        <v>53</v>
      </c>
      <c r="B20" s="22" t="s">
        <v>54</v>
      </c>
      <c r="C20" s="15">
        <f>-Доходы!D36-C13</f>
        <v>-854100908.54999995</v>
      </c>
    </row>
    <row r="21" spans="1:3">
      <c r="A21" s="14" t="s">
        <v>55</v>
      </c>
      <c r="B21" s="22" t="s">
        <v>56</v>
      </c>
      <c r="C21" s="15">
        <f>C22</f>
        <v>1122509714.6500001</v>
      </c>
    </row>
    <row r="22" spans="1:3" ht="24">
      <c r="A22" s="14" t="s">
        <v>57</v>
      </c>
      <c r="B22" s="22" t="s">
        <v>58</v>
      </c>
      <c r="C22" s="15">
        <f>Расходы!D55</f>
        <v>1122509714.6500001</v>
      </c>
    </row>
    <row r="26" spans="1:3">
      <c r="A26" s="30" t="s">
        <v>90</v>
      </c>
      <c r="C26" t="s">
        <v>89</v>
      </c>
    </row>
  </sheetData>
  <mergeCells count="3"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Пухова Н.В.</cp:lastModifiedBy>
  <cp:lastPrinted>2019-02-15T14:05:51Z</cp:lastPrinted>
  <dcterms:created xsi:type="dcterms:W3CDTF">2009-07-07T06:12:17Z</dcterms:created>
  <dcterms:modified xsi:type="dcterms:W3CDTF">2019-03-15T11:57:54Z</dcterms:modified>
</cp:coreProperties>
</file>