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0395" windowHeight="86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<sst xmlns="http://schemas.openxmlformats.org/spreadsheetml/2006/main" count="225" uniqueCount="221">
  <si>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</si>
  <si>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</si>
  <si>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000 1 14 00000 00 0000 000</t>
  </si>
  <si>
    <t>Увеличение прочих остатков денежных средств бюджетов поселений</t>
  </si>
  <si>
    <t xml:space="preserve">Увеличение прочих остатков средств бюджетов </t>
  </si>
  <si>
    <t>000 01 05 0200 00 0000 500</t>
  </si>
  <si>
    <t>000 01 05 0200 00 0000 600</t>
  </si>
  <si>
    <t xml:space="preserve">Уменьшение прочих остатков средств бюджетов </t>
  </si>
  <si>
    <t>000 01 05 0201 10 0000 610</t>
  </si>
  <si>
    <t>Уменьшение прочих остатков денежных средств бюджетов поселений</t>
  </si>
  <si>
    <t>Источники</t>
  </si>
  <si>
    <t>в % к общей сумме доходов без учета безвозмездных поступлений</t>
  </si>
  <si>
    <t>Источники внутреннего финансирования дефицитов бюджетов: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</si>
  <si>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</si>
  <si>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</si>
  <si>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предоставляемых кредитными организациями в валюте Российской Федерации</t>
  </si>
  <si>
    <t>000 1 11 09000 00 0000 120</t>
  </si>
  <si>
    <t>000 1 11 09040 00 0000 120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</si>
  <si>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</si>
  <si>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</si>
  <si>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автономных учреждений, а также имущества муниципальных унитарных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</si>
  <si>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</si>
  <si>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</si>
  <si>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</si>
  <si>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</si>
  <si>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Доходы от использования имущества, находящегося в государственной и муниципальной собственности</t>
  </si>
  <si>
    <t>Налог  на  имущество  физических лиц, взимаемый по ставкам, применяемым к объектам налогообложения, расположенным в границах поселений</t>
  </si>
  <si>
    <t>Земельный  налог,  взимаемый 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</si>
  <si>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Налоги на имущество              </t>
  </si>
  <si>
    <t xml:space="preserve">Налоги на прибыль, доходы        </t>
  </si>
  <si>
    <t>в бюджет городского поселения Воскресенск Воскресенского муниципального района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</si>
  <si>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</si>
  <si>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кредитов, предоставляемых кредитными организациями в валюте Российской Федерации</t>
  </si>
  <si>
    <t>000 2 00 00000 00 0000 000</t>
  </si>
  <si>
    <t>000 1 14 06000 00 0000 430</t>
  </si>
  <si>
    <t>000 1 14 06010 00 0000 430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</si>
  <si>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</si>
  <si>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</si>
  <si>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</si>
  <si>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</si>
  <si>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</si>
  <si>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Наименование</t>
  </si>
  <si>
    <t>000 1 06 06000 00 0000 110</t>
  </si>
  <si>
    <t xml:space="preserve">Земельный налог                 </t>
  </si>
  <si>
    <t>Земельный  налог,  взимаемый  по ставкам, установленным в соответствии с подпунктом 2 пункта 1 статьи 394 Налогового кодекса Российской Федерации</t>
  </si>
  <si>
    <t>Итого налоговые доходы</t>
  </si>
  <si>
    <t>000 1 11 00000 00 0000 000</t>
  </si>
  <si>
    <t>000 1 11 05000 00 0000 120</t>
  </si>
  <si>
    <t>000 1 11 05010 00 0000 120</t>
  </si>
  <si>
    <t>Наименование кода поступлений в бюджет, группы, подгруппы, статьи, подстатьи, элемента, программы</t>
  </si>
  <si>
    <t>000 01 05 0000 00 0000 000</t>
  </si>
  <si>
    <t>000 01 05 0201 10 0000 510</t>
  </si>
  <si>
    <t>Код</t>
  </si>
  <si>
    <t>Тыс. рублей</t>
  </si>
  <si>
    <t>000 1 01 00000 00 0000 000</t>
  </si>
  <si>
    <t>000 1 01 02000 01 0000 110</t>
  </si>
  <si>
    <t xml:space="preserve">Налог на доходы физических лиц  </t>
  </si>
  <si>
    <t>000 1 06 00000 00 0000 000</t>
  </si>
  <si>
    <t>000 1 06 01000 00 0000 110</t>
  </si>
  <si>
    <t>Налог  на  имущество  физических лиц</t>
  </si>
  <si>
    <t>Доходы от продажи материальных и нематериальных активов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</si>
  <si>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</si>
  <si>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</si>
  <si>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неналоговые доходы</t>
  </si>
  <si>
    <t>Всего доходов</t>
  </si>
  <si>
    <t>000 8 90 00000 00 0000 000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</si>
  <si>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</si>
  <si>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Изменение остатков средств на счетах по учету средств бюджета</t>
  </si>
  <si>
    <t>Исполнено</t>
  </si>
  <si>
    <t>Процент исполнения</t>
  </si>
  <si>
    <t xml:space="preserve">000 1 00 00000 00 0000 000            </t>
  </si>
  <si>
    <t>Поступление доходов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</si>
  <si>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</si>
  <si>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</si>
  <si>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</si>
  <si>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</si>
  <si>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</si>
  <si>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</si>
  <si>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</si>
  <si>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</si>
  <si>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</si>
  <si>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</si>
  <si>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</si>
  <si>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</si>
  <si>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</si>
  <si>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000 1 11 05020 00 0000 120</t>
  </si>
  <si>
    <t xml:space="preserve">    Доходы, получаемые  в  виде  арендной  платы  за  земли   после   разграничения    государственной 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</si>
  <si>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    Доходы, получаемые  в  виде  арендной  платы, а также средства от продажи права на заключение договоров аренды за земли,  находящиеся в собственности поселений  (за исключением земельных участков  муниципальных бюджетных и автономных учреждений) </t>
  </si>
  <si>
    <t>Утверждено</t>
  </si>
  <si>
    <t xml:space="preserve"> Воскресенского муниципального района Московской области 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</si>
  <si>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</si>
  <si>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поселения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</si>
  <si>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</si>
  <si>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</si>
  <si>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000 2 02 01001 00 0000 151</t>
  </si>
  <si>
    <t>Утверждены</t>
  </si>
  <si>
    <t>Приложение 1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</si>
  <si>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</si>
  <si>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</si>
  <si>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</si>
  <si>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</si>
  <si>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</si>
  <si>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</si>
  <si>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 составляющего казну поселений  ( за исключением земельных участков)</t>
  </si>
  <si>
    <t>000 1 13 02060 00 0000 130</t>
  </si>
  <si>
    <t>000 2 02 02999 00 0000 151</t>
  </si>
  <si>
    <t>Прочие субсидии</t>
  </si>
  <si>
    <t>Прочие субсидии бюджетам поселений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</si>
  <si>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</si>
  <si>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</si>
  <si>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</si>
  <si>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</si>
  <si>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>000 1 11 07000 00 0000 120</t>
  </si>
  <si>
    <t>Платежи от государственных и муниципальных унитарных предприятий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</si>
  <si>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</si>
  <si>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ленных пунктов</t>
  </si>
  <si>
    <t>Субсидии бюджетам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ленных пунктов</t>
  </si>
  <si>
    <t>000 1 13 02990 00 0000 130</t>
  </si>
  <si>
    <t>Прочие доходы от компенсации затрат государства</t>
  </si>
  <si>
    <t>Прочие доходы от компенсации затрат бюджетов поселений</t>
  </si>
  <si>
    <t>000 1 09 00000 00 0000 000</t>
  </si>
  <si>
    <t>Задолженность и  перерасчеты  по отмененным  налогам,  сборам и иным обязательным платежам</t>
  </si>
  <si>
    <t>000 1 09 04000 00 0000 110</t>
  </si>
  <si>
    <t>Налог на имущество</t>
  </si>
  <si>
    <t>000 1 09 04050 00 0000 110</t>
  </si>
  <si>
    <t xml:space="preserve">Земельный налог (по обязательствам, возникшим до 1 января 2006 года)                </t>
  </si>
  <si>
    <t>Земельный налог (по обязательствам, возникшим до 1 января 2006 года)  , мобилизуемый на территориях поселений</t>
  </si>
  <si>
    <t>000 2 02 02008 00 0000 151</t>
  </si>
  <si>
    <t>Субсидия бюджетам на обеспечение жильем молодых семей</t>
  </si>
  <si>
    <t>Субсидия бюджетам  поселений на обеспечение жильем молодых семей</t>
  </si>
  <si>
    <t>000 2 02 02051 00 0000 151</t>
  </si>
  <si>
    <t>Субсидия бюджетам на реализацию федеральных целевых программ</t>
  </si>
  <si>
    <t>Субсидия бюджетам поселений  на реализацию федеральных целевых программ</t>
  </si>
  <si>
    <t xml:space="preserve">                                                                                                        решением Совета депутатов городского поселения Воскресенск</t>
  </si>
  <si>
    <t>"Об исполнении бюджета городского поселения Воскресенск</t>
  </si>
  <si>
    <t>Уточненный план</t>
  </si>
  <si>
    <t>Дефицит бюджета городского поселения Воскресенск Воскресенского муниципального района Московской области</t>
  </si>
  <si>
    <t xml:space="preserve"> финансирования дефицита бюджета городского поселения Воскресенск</t>
  </si>
  <si>
    <t>по кодам  классификации источников финансирования дефицита бюджета</t>
  </si>
  <si>
    <t>Уточненный план (тыс. рублей)</t>
  </si>
  <si>
    <t>Исполнено,
 тыс. руб.</t>
  </si>
  <si>
    <t>960 01 00 0000 00 0000 000</t>
  </si>
  <si>
    <t>960 01 02 0000 00 0000 000</t>
  </si>
  <si>
    <t>960 01 02 0000 00 0000 700</t>
  </si>
  <si>
    <t>960 01 02 0000 00 0000 800</t>
  </si>
  <si>
    <t>960 01 02 0000 10 0000 710</t>
  </si>
  <si>
    <t>960 01 02 0000 10 0000 810</t>
  </si>
  <si>
    <t>Код бюджетной классификации</t>
  </si>
  <si>
    <t>000 1 06 01030 13 0000 110</t>
  </si>
  <si>
    <t>000 1 06 06030 00 0000 110</t>
  </si>
  <si>
    <t>000 1 06 06033 13 0000 110</t>
  </si>
  <si>
    <t>000 1 06 06040 00 0000 110</t>
  </si>
  <si>
    <t>000 1 06 06043 13 0000 110</t>
  </si>
  <si>
    <t>000 1 09 04053 13 0000 110</t>
  </si>
  <si>
    <t>000 1 11 05013 13 0000 120</t>
  </si>
  <si>
    <t>000 1 11 05025 13 0000 120</t>
  </si>
  <si>
    <t>000 1 11 07015 13 0000 120</t>
  </si>
  <si>
    <t>000 1 11 05075 13 0000 120</t>
  </si>
  <si>
    <t>000 1 11 09045 13 0000 120</t>
  </si>
  <si>
    <t>000 1 13 01995 13 0000 130</t>
  </si>
  <si>
    <t>000 1 13 02065 13 0000 130</t>
  </si>
  <si>
    <t>000 1 13 02995 13 0000 130</t>
  </si>
  <si>
    <t>000 1 14 02000 00 0000 410</t>
  </si>
  <si>
    <t>000 1 14 02050 00 0000 410</t>
  </si>
  <si>
    <t>000 1 14 02053 13 0000 410</t>
  </si>
  <si>
    <t>Доходы от реализации имущества, находящегося в государственной и муниципальной собственности (за исклюсение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</si>
  <si>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</si>
  <si>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</si>
  <si>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000 1 14 06013 13 0000 430</t>
  </si>
  <si>
    <t>000 1 16 46000 00 0000 140</t>
  </si>
  <si>
    <t>Получение сумм в возмещение ущерба в связи с нарушением исполнителем (подрядчиком) уловий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</si>
  <si>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000 1 16 46000 13 0000 140</t>
  </si>
  <si>
    <t>Поступления сумм в возмещение ущерба в связи с нарушением исполнителем (подрядчиком) уловий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государственных договоров</t>
  </si>
  <si>
    <t>000 2 02 01001 13 0000 151</t>
  </si>
  <si>
    <t>000 2 02 02000 00 0000 151</t>
  </si>
  <si>
    <t>Субсидии бюджетам бюджетной системы Россиийской Федерации (межбюджетные субсидии)</t>
  </si>
  <si>
    <t>000 2 02 02051 13 0000 151</t>
  </si>
  <si>
    <t>000 2 02 02216 13 0000 151</t>
  </si>
  <si>
    <t>000 2 02 02999 13 0000 151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</si>
  <si>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</si>
  <si>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</si>
  <si>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</si>
  <si>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</si>
  <si>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000 2 02 04999 13 0000 151</t>
  </si>
  <si>
    <t>Прочие межбюджетные трансферты, передаваемые бюджетам городских поселений</t>
  </si>
  <si>
    <t>000 2 18 05000 00 0000 151</t>
  </si>
  <si>
    <t>000 2 18 00000 00 0000 151</t>
  </si>
  <si>
    <t xml:space="preserve"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</si>
  <si>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 xml:space="preserve"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</si>
  <si>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</si>
  <si>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000 2 18 05010 13 0000 151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</si>
  <si>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</si>
  <si>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</si>
  <si>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 </t>
  </si>
  <si>
    <t>000 2 02 02008 13 0000 151</t>
  </si>
  <si>
    <t>Московской области за  2016 год</t>
  </si>
  <si>
    <t xml:space="preserve"> Воскресенского муниципального района Московской области за 2016 год"</t>
  </si>
  <si>
    <t>000 1 14 01000 00 0000 440</t>
  </si>
  <si>
    <t>000 1 14 01050 13 0000 440</t>
  </si>
  <si>
    <t>Доходы от продажи квартир, находящихся в собственности городских поселений</t>
  </si>
  <si>
    <t>Доходы от продажи квартир</t>
  </si>
  <si>
    <t>000 1 16 21050 13 0000 140</t>
  </si>
  <si>
    <t>Денежные выскания (штрафы) и иные суммы, взыскиваемые с лиц, виновных в совершении преступлений, и в возмещение ущерба имуществу, зачисляемые в бюджеты горосдких поселений</t>
  </si>
  <si>
    <t>Денежные выскания (штрафы) и иные суммы, взыскиваемые с лиц, виновных в совершении преступлений, и в возмещение ущерба имуществу</t>
  </si>
  <si>
    <t>000 1 16 21000 13 0000 140</t>
  </si>
  <si>
    <t>000 1 16 90050 13 0000 140</t>
  </si>
  <si>
    <t>000 1 16 90000 00 0000 140</t>
  </si>
  <si>
    <t>000 2 07 05030 13 0000 180</t>
  </si>
  <si>
    <t>000 2 07 000000 00 0000 180</t>
  </si>
  <si>
    <t>Прочие безвозмездные поступления в бюджеты городских поселений</t>
  </si>
  <si>
    <t>Прочие безвозмездные поступления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</si>
  <si>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</si>
  <si>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</si>
  <si>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</si>
  <si>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</si>
  <si>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000 1 17 05050 13 0000 180</t>
  </si>
  <si>
    <t>Прочие неналоговые доходы бюджетов городских поселений</t>
  </si>
  <si>
    <t>Прочие неналоговые доходы бюджетов</t>
  </si>
  <si>
    <t>000 1 17 00000 00 0000 180</t>
  </si>
  <si>
    <t xml:space="preserve"> Воскресенского муниципального района  Московской области за  2016 год</t>
  </si>
  <si>
    <t>Приложение 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</si>
</sst>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&quot;р.&quot;"/>
    <numFmt numFmtId="172" formatCode="#,##0.000"/>
    <numFmt numFmtId="173" formatCode="#,##0.0"/>
    <numFmt numFmtId="174" formatCode="0.000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#,##0.00_ ;[Red]\-#,##0.00_ \ ;\-&quot; &quot;"/>
    <numFmt numFmtId="182" formatCode="#,##0.00_ ;[Red]\-#,##0.00_ ;\-&quot;    &quot;"/>
    <numFmt numFmtId="183" formatCode="#,##0.0_ ;[Red]\-#,##0.0_ ;\-&quot;    &quot;"/>
    <numFmt numFmtId="184" formatCode="#,##0.0000"/>
    <numFmt numFmtId="185" formatCode="#,##0.000_ ;[Red]\-#,##0.000_ ;\-&quot;    &quot;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5" fontId="2" fillId="0" borderId="0" xfId="0" applyNumberFormat="1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 vertical="center" wrapText="1"/>
    </xf>
    <xf numFmtId="175" fontId="1" fillId="0" borderId="0" xfId="6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75" fontId="1" fillId="0" borderId="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43" fontId="1" fillId="0" borderId="0" xfId="60" applyNumberFormat="1" applyFont="1" applyBorder="1" applyAlignment="1">
      <alignment vertical="center"/>
    </xf>
    <xf numFmtId="2" fontId="5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170" fontId="1" fillId="0" borderId="0" xfId="6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8" fontId="1" fillId="0" borderId="10" xfId="60" applyNumberFormat="1" applyFont="1" applyBorder="1" applyAlignment="1">
      <alignment vertical="center"/>
    </xf>
    <xf numFmtId="178" fontId="1" fillId="0" borderId="10" xfId="6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0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5" fontId="1" fillId="0" borderId="10" xfId="6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173" fontId="2" fillId="0" borderId="10" xfId="60" applyNumberFormat="1" applyFont="1" applyBorder="1" applyAlignment="1">
      <alignment horizontal="right" vertical="center"/>
    </xf>
    <xf numFmtId="173" fontId="1" fillId="0" borderId="10" xfId="60" applyNumberFormat="1" applyFont="1" applyBorder="1" applyAlignment="1">
      <alignment horizontal="right" vertical="center"/>
    </xf>
    <xf numFmtId="173" fontId="1" fillId="0" borderId="10" xfId="0" applyNumberFormat="1" applyFont="1" applyBorder="1" applyAlignment="1">
      <alignment vertical="center" wrapText="1"/>
    </xf>
    <xf numFmtId="173" fontId="1" fillId="0" borderId="10" xfId="60" applyNumberFormat="1" applyFont="1" applyBorder="1" applyAlignment="1">
      <alignment vertical="center"/>
    </xf>
    <xf numFmtId="173" fontId="2" fillId="0" borderId="10" xfId="60" applyNumberFormat="1" applyFont="1" applyBorder="1" applyAlignment="1">
      <alignment vertical="center"/>
    </xf>
    <xf numFmtId="173" fontId="1" fillId="0" borderId="10" xfId="6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3" fontId="2" fillId="0" borderId="10" xfId="6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3" fontId="1" fillId="0" borderId="10" xfId="60" applyNumberFormat="1" applyFont="1" applyFill="1" applyBorder="1" applyAlignment="1">
      <alignment horizontal="right" vertical="center"/>
    </xf>
    <xf numFmtId="170" fontId="2" fillId="0" borderId="10" xfId="0" applyNumberFormat="1" applyFont="1" applyBorder="1" applyAlignment="1">
      <alignment vertical="center" wrapText="1"/>
    </xf>
    <xf numFmtId="173" fontId="1" fillId="0" borderId="10" xfId="6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181" fontId="1" fillId="0" borderId="0" xfId="0" applyNumberFormat="1" applyFont="1" applyBorder="1" applyAlignment="1" applyProtection="1">
      <alignment horizontal="right"/>
      <protection locked="0"/>
    </xf>
    <xf numFmtId="182" fontId="1" fillId="0" borderId="0" xfId="0" applyNumberFormat="1" applyFont="1" applyBorder="1" applyAlignment="1">
      <alignment horizontal="right"/>
    </xf>
    <xf numFmtId="181" fontId="1" fillId="0" borderId="10" xfId="0" applyNumberFormat="1" applyFont="1" applyBorder="1" applyAlignment="1" applyProtection="1">
      <alignment horizontal="right" vertical="center"/>
      <protection locked="0"/>
    </xf>
    <xf numFmtId="183" fontId="1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3" fontId="1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175" fontId="2" fillId="0" borderId="10" xfId="6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70">
      <selection activeCell="D36" sqref="D36"/>
    </sheetView>
  </sheetViews>
  <sheetFormatPr defaultColWidth="9.00390625" defaultRowHeight="12.75"/>
  <cols>
    <col min="1" max="1" width="20.75390625" style="0" customWidth="1"/>
    <col min="2" max="2" width="39.75390625" style="0" customWidth="1"/>
    <col min="3" max="3" width="13.125" style="0" bestFit="1" customWidth="1"/>
    <col min="4" max="4" width="13.00390625" style="0" customWidth="1"/>
    <col min="5" max="5" width="11.75390625" style="0" customWidth="1"/>
    <col min="7" max="7" width="14.875" style="0" customWidth="1"/>
    <col min="9" max="9" width="13.625" style="0" customWidth="1"/>
  </cols>
  <sheetData>
    <row r="1" spans="4:5" ht="12.75">
      <c r="D1" s="101" t="s">
        <v>96</v>
      </c>
      <c r="E1" s="101"/>
    </row>
    <row r="2" spans="1:5" ht="12.75">
      <c r="A2" s="102" t="s">
        <v>88</v>
      </c>
      <c r="B2" s="102"/>
      <c r="C2" s="102"/>
      <c r="D2" s="102"/>
      <c r="E2" s="102"/>
    </row>
    <row r="3" spans="1:5" ht="12.75">
      <c r="A3" s="108" t="s">
        <v>133</v>
      </c>
      <c r="B3" s="108"/>
      <c r="C3" s="108"/>
      <c r="D3" s="108"/>
      <c r="E3" s="108"/>
    </row>
    <row r="4" spans="1:5" ht="12.75">
      <c r="A4" s="101" t="s">
        <v>89</v>
      </c>
      <c r="B4" s="101"/>
      <c r="C4" s="101"/>
      <c r="D4" s="101"/>
      <c r="E4" s="101"/>
    </row>
    <row r="5" spans="1:5" ht="12.75">
      <c r="A5" s="101" t="s">
        <v>134</v>
      </c>
      <c r="B5" s="101"/>
      <c r="C5" s="101"/>
      <c r="D5" s="101"/>
      <c r="E5" s="101"/>
    </row>
    <row r="6" spans="1:5" ht="12.75">
      <c r="A6" s="101" t="s">
        <v>196</v>
      </c>
      <c r="B6" s="101"/>
      <c r="C6" s="101"/>
      <c r="D6" s="101"/>
      <c r="E6" s="101"/>
    </row>
    <row r="7" spans="1:5" ht="12.75">
      <c r="A7" s="101"/>
      <c r="B7" s="101"/>
      <c r="C7" s="101"/>
      <c r="D7" s="101"/>
      <c r="E7" s="101"/>
    </row>
    <row r="8" spans="1:3" ht="16.5" customHeight="1">
      <c r="A8" s="103"/>
      <c r="B8" s="103"/>
      <c r="C8" s="103"/>
    </row>
    <row r="9" spans="1:5" ht="12.75">
      <c r="A9" s="104" t="s">
        <v>71</v>
      </c>
      <c r="B9" s="104"/>
      <c r="C9" s="104"/>
      <c r="D9" s="104"/>
      <c r="E9" s="104"/>
    </row>
    <row r="10" spans="1:5" ht="12.75">
      <c r="A10" s="104" t="s">
        <v>30</v>
      </c>
      <c r="B10" s="104"/>
      <c r="C10" s="104"/>
      <c r="D10" s="104"/>
      <c r="E10" s="104"/>
    </row>
    <row r="11" spans="1:5" ht="12.75">
      <c r="A11" s="104" t="s">
        <v>195</v>
      </c>
      <c r="B11" s="104"/>
      <c r="C11" s="104"/>
      <c r="D11" s="104"/>
      <c r="E11" s="104"/>
    </row>
    <row r="12" spans="1:5" ht="12.75">
      <c r="A12" s="104"/>
      <c r="B12" s="104"/>
      <c r="C12" s="104"/>
      <c r="E12" s="19" t="s">
        <v>53</v>
      </c>
    </row>
    <row r="13" ht="0.75" customHeight="1"/>
    <row r="14" spans="1:5" ht="33.75">
      <c r="A14" s="3" t="s">
        <v>52</v>
      </c>
      <c r="B14" s="3" t="s">
        <v>49</v>
      </c>
      <c r="C14" s="3" t="s">
        <v>135</v>
      </c>
      <c r="D14" s="17" t="s">
        <v>68</v>
      </c>
      <c r="E14" s="3" t="s">
        <v>69</v>
      </c>
    </row>
    <row r="15" spans="1:5" ht="12.75">
      <c r="A15" s="5">
        <v>1</v>
      </c>
      <c r="B15" s="2">
        <v>2</v>
      </c>
      <c r="C15" s="2">
        <v>3</v>
      </c>
      <c r="D15" s="53">
        <v>4</v>
      </c>
      <c r="E15" s="53">
        <v>5</v>
      </c>
    </row>
    <row r="16" spans="1:5" ht="12.75" customHeight="1">
      <c r="A16" s="55" t="s">
        <v>70</v>
      </c>
      <c r="B16" s="26" t="s">
        <v>22</v>
      </c>
      <c r="C16" s="66">
        <f>C35+C77</f>
        <v>576994.96</v>
      </c>
      <c r="D16" s="66">
        <f>D35+D77</f>
        <v>589979.303</v>
      </c>
      <c r="E16" s="78">
        <f>D16/C16*100</f>
        <v>102.25033906708647</v>
      </c>
    </row>
    <row r="17" spans="1:5" ht="12.75" customHeight="1">
      <c r="A17" s="34" t="s">
        <v>54</v>
      </c>
      <c r="B17" s="25" t="s">
        <v>29</v>
      </c>
      <c r="C17" s="66">
        <f>C18</f>
        <v>277457.3</v>
      </c>
      <c r="D17" s="66">
        <f>D18</f>
        <v>284133</v>
      </c>
      <c r="E17" s="54">
        <f aca="true" t="shared" si="0" ref="E17:E98">D17/C17*100</f>
        <v>102.40602788248859</v>
      </c>
    </row>
    <row r="18" spans="1:5" ht="12.75" customHeight="1">
      <c r="A18" s="9" t="s">
        <v>55</v>
      </c>
      <c r="B18" s="27" t="s">
        <v>56</v>
      </c>
      <c r="C18" s="67">
        <v>277457.3</v>
      </c>
      <c r="D18" s="67">
        <v>284133</v>
      </c>
      <c r="E18" s="54">
        <f t="shared" si="0"/>
        <v>102.40602788248859</v>
      </c>
    </row>
    <row r="19" spans="1:5" ht="33.75">
      <c r="A19" s="72" t="s">
        <v>97</v>
      </c>
      <c r="B19" s="73" t="s">
        <v>98</v>
      </c>
      <c r="C19" s="74">
        <f>C20</f>
        <v>17671</v>
      </c>
      <c r="D19" s="74">
        <f>D20</f>
        <v>18802.362</v>
      </c>
      <c r="E19" s="78">
        <f t="shared" si="0"/>
        <v>106.40236545752929</v>
      </c>
    </row>
    <row r="20" spans="1:5" ht="33.75">
      <c r="A20" s="75" t="s">
        <v>99</v>
      </c>
      <c r="B20" s="76" t="s">
        <v>100</v>
      </c>
      <c r="C20" s="77">
        <v>17671</v>
      </c>
      <c r="D20" s="67">
        <v>18802.362</v>
      </c>
      <c r="E20" s="54">
        <f t="shared" si="0"/>
        <v>106.40236545752929</v>
      </c>
    </row>
    <row r="21" spans="1:5" ht="12.75">
      <c r="A21" s="34" t="s">
        <v>108</v>
      </c>
      <c r="B21" s="73" t="s">
        <v>110</v>
      </c>
      <c r="C21" s="77"/>
      <c r="D21" s="66">
        <f>D22</f>
        <v>1.1</v>
      </c>
      <c r="E21" s="54"/>
    </row>
    <row r="22" spans="1:5" ht="12.75">
      <c r="A22" s="9" t="s">
        <v>109</v>
      </c>
      <c r="B22" s="76" t="s">
        <v>111</v>
      </c>
      <c r="C22" s="77"/>
      <c r="D22" s="67">
        <v>1.1</v>
      </c>
      <c r="E22" s="54"/>
    </row>
    <row r="23" spans="1:5" ht="12.75">
      <c r="A23" s="34" t="s">
        <v>57</v>
      </c>
      <c r="B23" s="25" t="s">
        <v>28</v>
      </c>
      <c r="C23" s="66">
        <f>C24+C26</f>
        <v>185100</v>
      </c>
      <c r="D23" s="66">
        <f>D24+D26</f>
        <v>186379.78100000002</v>
      </c>
      <c r="E23" s="78">
        <f t="shared" si="0"/>
        <v>100.69139978390061</v>
      </c>
    </row>
    <row r="24" spans="1:5" ht="12.75">
      <c r="A24" s="9" t="s">
        <v>58</v>
      </c>
      <c r="B24" s="27" t="s">
        <v>59</v>
      </c>
      <c r="C24" s="67">
        <f>C25</f>
        <v>15000</v>
      </c>
      <c r="D24" s="67">
        <f>D25</f>
        <v>16002.466</v>
      </c>
      <c r="E24" s="54">
        <f t="shared" si="0"/>
        <v>106.68310666666667</v>
      </c>
    </row>
    <row r="25" spans="1:5" ht="42.75" customHeight="1">
      <c r="A25" s="9" t="s">
        <v>148</v>
      </c>
      <c r="B25" s="24" t="s">
        <v>26</v>
      </c>
      <c r="C25" s="67">
        <v>15000</v>
      </c>
      <c r="D25" s="68">
        <v>16002.466</v>
      </c>
      <c r="E25" s="54">
        <f t="shared" si="0"/>
        <v>106.68310666666667</v>
      </c>
    </row>
    <row r="26" spans="1:5" ht="12.75">
      <c r="A26" s="9" t="s">
        <v>42</v>
      </c>
      <c r="B26" s="27" t="s">
        <v>43</v>
      </c>
      <c r="C26" s="69">
        <f>C27+C29</f>
        <v>170100</v>
      </c>
      <c r="D26" s="69">
        <f>D27+D29</f>
        <v>170377.315</v>
      </c>
      <c r="E26" s="54">
        <f t="shared" si="0"/>
        <v>100.1630305702528</v>
      </c>
    </row>
    <row r="27" spans="1:5" ht="48.75" customHeight="1">
      <c r="A27" s="9" t="s">
        <v>149</v>
      </c>
      <c r="B27" s="24" t="s">
        <v>0</v>
      </c>
      <c r="C27" s="69">
        <f>C28</f>
        <v>148100</v>
      </c>
      <c r="D27" s="68">
        <f>D28</f>
        <v>150551.5</v>
      </c>
      <c r="E27" s="54">
        <f t="shared" si="0"/>
        <v>101.65530047265361</v>
      </c>
    </row>
    <row r="28" spans="1:5" ht="67.5" customHeight="1">
      <c r="A28" s="9" t="s">
        <v>150</v>
      </c>
      <c r="B28" s="24" t="s">
        <v>66</v>
      </c>
      <c r="C28" s="69">
        <v>148100</v>
      </c>
      <c r="D28" s="68">
        <v>150551.5</v>
      </c>
      <c r="E28" s="54">
        <f t="shared" si="0"/>
        <v>101.65530047265361</v>
      </c>
    </row>
    <row r="29" spans="1:5" ht="44.25" customHeight="1">
      <c r="A29" s="9" t="s">
        <v>151</v>
      </c>
      <c r="B29" s="24" t="s">
        <v>44</v>
      </c>
      <c r="C29" s="69">
        <f>C30</f>
        <v>22000</v>
      </c>
      <c r="D29" s="67">
        <f>D30</f>
        <v>19825.815</v>
      </c>
      <c r="E29" s="54">
        <f t="shared" si="0"/>
        <v>90.1173409090909</v>
      </c>
    </row>
    <row r="30" spans="1:5" ht="72" customHeight="1">
      <c r="A30" s="9" t="s">
        <v>152</v>
      </c>
      <c r="B30" s="24" t="s">
        <v>27</v>
      </c>
      <c r="C30" s="69">
        <v>22000</v>
      </c>
      <c r="D30" s="68">
        <v>19825.815</v>
      </c>
      <c r="E30" s="54">
        <f t="shared" si="0"/>
        <v>90.1173409090909</v>
      </c>
    </row>
    <row r="31" spans="1:5" ht="37.5" customHeight="1">
      <c r="A31" s="34" t="s">
        <v>120</v>
      </c>
      <c r="B31" s="29" t="s">
        <v>121</v>
      </c>
      <c r="C31" s="70">
        <f aca="true" t="shared" si="1" ref="C31:D33">C32</f>
        <v>8.4</v>
      </c>
      <c r="D31" s="88">
        <f t="shared" si="1"/>
        <v>8.353</v>
      </c>
      <c r="E31" s="54">
        <f t="shared" si="0"/>
        <v>99.44047619047618</v>
      </c>
    </row>
    <row r="32" spans="1:5" ht="21" customHeight="1">
      <c r="A32" s="9" t="s">
        <v>122</v>
      </c>
      <c r="B32" s="24" t="s">
        <v>123</v>
      </c>
      <c r="C32" s="69">
        <f t="shared" si="1"/>
        <v>8.4</v>
      </c>
      <c r="D32" s="68">
        <f t="shared" si="1"/>
        <v>8.353</v>
      </c>
      <c r="E32" s="54">
        <f t="shared" si="0"/>
        <v>99.44047619047618</v>
      </c>
    </row>
    <row r="33" spans="1:5" ht="22.5" customHeight="1">
      <c r="A33" s="9" t="s">
        <v>124</v>
      </c>
      <c r="B33" s="24" t="s">
        <v>125</v>
      </c>
      <c r="C33" s="69">
        <f t="shared" si="1"/>
        <v>8.4</v>
      </c>
      <c r="D33" s="68">
        <f t="shared" si="1"/>
        <v>8.353</v>
      </c>
      <c r="E33" s="54">
        <f t="shared" si="0"/>
        <v>99.44047619047618</v>
      </c>
    </row>
    <row r="34" spans="1:5" ht="39" customHeight="1">
      <c r="A34" s="9" t="s">
        <v>153</v>
      </c>
      <c r="B34" s="24" t="s">
        <v>126</v>
      </c>
      <c r="C34" s="69">
        <v>8.4</v>
      </c>
      <c r="D34" s="68">
        <v>8.353</v>
      </c>
      <c r="E34" s="54">
        <f t="shared" si="0"/>
        <v>99.44047619047618</v>
      </c>
    </row>
    <row r="35" spans="1:5" ht="12.75">
      <c r="A35" s="17"/>
      <c r="B35" s="28" t="s">
        <v>45</v>
      </c>
      <c r="C35" s="70">
        <f>C17+C23+C19+C31</f>
        <v>480236.7</v>
      </c>
      <c r="D35" s="70">
        <v>489324.7</v>
      </c>
      <c r="E35" s="54">
        <f t="shared" si="0"/>
        <v>101.89240014351257</v>
      </c>
    </row>
    <row r="36" spans="1:5" ht="34.5" customHeight="1">
      <c r="A36" s="35" t="s">
        <v>46</v>
      </c>
      <c r="B36" s="29" t="s">
        <v>25</v>
      </c>
      <c r="C36" s="70">
        <f>C37+C47+C44</f>
        <v>82281.13</v>
      </c>
      <c r="D36" s="70">
        <f>D37+D47+D44</f>
        <v>82176.269</v>
      </c>
      <c r="E36" s="54">
        <f t="shared" si="0"/>
        <v>99.8725576569014</v>
      </c>
    </row>
    <row r="37" spans="1:5" ht="81" customHeight="1">
      <c r="A37" s="9" t="s">
        <v>47</v>
      </c>
      <c r="B37" s="24" t="s">
        <v>24</v>
      </c>
      <c r="C37" s="69">
        <f>C38+C40+C42</f>
        <v>47480.630000000005</v>
      </c>
      <c r="D37" s="69">
        <f>D38+D40+D42</f>
        <v>45658.1</v>
      </c>
      <c r="E37" s="54">
        <f t="shared" si="0"/>
        <v>96.16152944895633</v>
      </c>
    </row>
    <row r="38" spans="1:5" ht="63.75" customHeight="1">
      <c r="A38" s="9" t="s">
        <v>48</v>
      </c>
      <c r="B38" s="24" t="s">
        <v>23</v>
      </c>
      <c r="C38" s="69">
        <f>C39</f>
        <v>21491.7</v>
      </c>
      <c r="D38" s="68">
        <f>D39</f>
        <v>18896.76</v>
      </c>
      <c r="E38" s="54">
        <f t="shared" si="0"/>
        <v>87.92585044459022</v>
      </c>
    </row>
    <row r="39" spans="1:5" ht="71.25" customHeight="1">
      <c r="A39" s="9" t="s">
        <v>154</v>
      </c>
      <c r="B39" s="24" t="s">
        <v>21</v>
      </c>
      <c r="C39" s="69">
        <v>21491.7</v>
      </c>
      <c r="D39" s="68">
        <v>18896.76</v>
      </c>
      <c r="E39" s="54">
        <f t="shared" si="0"/>
        <v>87.92585044459022</v>
      </c>
    </row>
    <row r="40" spans="1:5" ht="85.5" customHeight="1">
      <c r="A40" s="9" t="s">
        <v>85</v>
      </c>
      <c r="B40" s="65" t="s">
        <v>86</v>
      </c>
      <c r="C40" s="69">
        <f>C41</f>
        <v>2788.93</v>
      </c>
      <c r="D40" s="68">
        <f>D41</f>
        <v>2826.592</v>
      </c>
      <c r="E40" s="54">
        <f t="shared" si="0"/>
        <v>101.35041037243676</v>
      </c>
    </row>
    <row r="41" spans="1:5" ht="71.25" customHeight="1">
      <c r="A41" s="9" t="s">
        <v>155</v>
      </c>
      <c r="B41" s="24" t="s">
        <v>87</v>
      </c>
      <c r="C41" s="69">
        <v>2788.93</v>
      </c>
      <c r="D41" s="68">
        <v>2826.592</v>
      </c>
      <c r="E41" s="54">
        <f t="shared" si="0"/>
        <v>101.35041037243676</v>
      </c>
    </row>
    <row r="42" spans="1:5" ht="43.5" customHeight="1">
      <c r="A42" s="75" t="s">
        <v>101</v>
      </c>
      <c r="B42" s="64" t="s">
        <v>102</v>
      </c>
      <c r="C42" s="79">
        <f>C43</f>
        <v>23200</v>
      </c>
      <c r="D42" s="79">
        <f>D43</f>
        <v>23934.748</v>
      </c>
      <c r="E42" s="54">
        <f t="shared" si="0"/>
        <v>103.16701724137931</v>
      </c>
    </row>
    <row r="43" spans="1:5" ht="37.5" customHeight="1">
      <c r="A43" s="75" t="s">
        <v>157</v>
      </c>
      <c r="B43" s="64" t="s">
        <v>103</v>
      </c>
      <c r="C43" s="79">
        <v>23200</v>
      </c>
      <c r="D43" s="68">
        <v>23934.748</v>
      </c>
      <c r="E43" s="54">
        <f t="shared" si="0"/>
        <v>103.16701724137931</v>
      </c>
    </row>
    <row r="44" spans="1:5" ht="26.25" customHeight="1">
      <c r="A44" s="17" t="s">
        <v>112</v>
      </c>
      <c r="B44" s="6" t="s">
        <v>113</v>
      </c>
      <c r="C44" s="79">
        <f>C46</f>
        <v>0.5</v>
      </c>
      <c r="D44" s="68">
        <f>D46</f>
        <v>0.5</v>
      </c>
      <c r="E44" s="54">
        <f t="shared" si="0"/>
        <v>100</v>
      </c>
    </row>
    <row r="45" spans="1:5" ht="48.75" customHeight="1">
      <c r="A45" s="17" t="s">
        <v>191</v>
      </c>
      <c r="B45" s="6" t="s">
        <v>192</v>
      </c>
      <c r="C45" s="79">
        <f>C46</f>
        <v>0.5</v>
      </c>
      <c r="D45" s="68">
        <f>D46</f>
        <v>0.5</v>
      </c>
      <c r="E45" s="54">
        <f t="shared" si="0"/>
        <v>100</v>
      </c>
    </row>
    <row r="46" spans="1:5" ht="46.5" customHeight="1">
      <c r="A46" s="17" t="s">
        <v>156</v>
      </c>
      <c r="B46" s="6" t="s">
        <v>193</v>
      </c>
      <c r="C46" s="79">
        <v>0.5</v>
      </c>
      <c r="D46" s="68">
        <v>0.5</v>
      </c>
      <c r="E46" s="54">
        <f t="shared" si="0"/>
        <v>100</v>
      </c>
    </row>
    <row r="47" spans="1:5" ht="71.25" customHeight="1">
      <c r="A47" s="17" t="s">
        <v>16</v>
      </c>
      <c r="B47" s="6" t="s">
        <v>1</v>
      </c>
      <c r="C47" s="69">
        <f>C48</f>
        <v>34800</v>
      </c>
      <c r="D47" s="69">
        <f>D48</f>
        <v>36517.669</v>
      </c>
      <c r="E47" s="54">
        <f t="shared" si="0"/>
        <v>104.93583045977013</v>
      </c>
    </row>
    <row r="48" spans="1:5" ht="66.75" customHeight="1">
      <c r="A48" s="17" t="s">
        <v>17</v>
      </c>
      <c r="B48" s="6" t="s">
        <v>20</v>
      </c>
      <c r="C48" s="69">
        <f>C49</f>
        <v>34800</v>
      </c>
      <c r="D48" s="69">
        <f>D49</f>
        <v>36517.669</v>
      </c>
      <c r="E48" s="54">
        <f t="shared" si="0"/>
        <v>104.93583045977013</v>
      </c>
    </row>
    <row r="49" spans="1:5" ht="67.5" customHeight="1">
      <c r="A49" s="17" t="s">
        <v>158</v>
      </c>
      <c r="B49" s="6" t="s">
        <v>19</v>
      </c>
      <c r="C49" s="69">
        <v>34800</v>
      </c>
      <c r="D49" s="68">
        <v>36517.669</v>
      </c>
      <c r="E49" s="54">
        <f t="shared" si="0"/>
        <v>104.93583045977013</v>
      </c>
    </row>
    <row r="50" spans="1:5" ht="26.25" customHeight="1">
      <c r="A50" s="61" t="s">
        <v>72</v>
      </c>
      <c r="B50" s="62" t="s">
        <v>73</v>
      </c>
      <c r="C50" s="70">
        <f>C51+C54</f>
        <v>6202.16</v>
      </c>
      <c r="D50" s="70">
        <f>D51+D54</f>
        <v>6389.07</v>
      </c>
      <c r="E50" s="78">
        <f t="shared" si="0"/>
        <v>103.01362751041572</v>
      </c>
    </row>
    <row r="51" spans="1:5" ht="26.25" customHeight="1">
      <c r="A51" s="63" t="s">
        <v>74</v>
      </c>
      <c r="B51" s="64" t="s">
        <v>75</v>
      </c>
      <c r="C51" s="69">
        <f>C52</f>
        <v>1577</v>
      </c>
      <c r="D51" s="68">
        <f>D52</f>
        <v>1735.692</v>
      </c>
      <c r="E51" s="54">
        <f t="shared" si="0"/>
        <v>110.06290424857323</v>
      </c>
    </row>
    <row r="52" spans="1:5" ht="26.25" customHeight="1">
      <c r="A52" s="63" t="s">
        <v>76</v>
      </c>
      <c r="B52" s="64" t="s">
        <v>77</v>
      </c>
      <c r="C52" s="69">
        <f>C53</f>
        <v>1577</v>
      </c>
      <c r="D52" s="68">
        <f>D53</f>
        <v>1735.692</v>
      </c>
      <c r="E52" s="54">
        <f t="shared" si="0"/>
        <v>110.06290424857323</v>
      </c>
    </row>
    <row r="53" spans="1:5" ht="26.25" customHeight="1">
      <c r="A53" s="63" t="s">
        <v>159</v>
      </c>
      <c r="B53" s="64" t="s">
        <v>78</v>
      </c>
      <c r="C53" s="69">
        <v>1577</v>
      </c>
      <c r="D53" s="68">
        <v>1735.692</v>
      </c>
      <c r="E53" s="54">
        <f t="shared" si="0"/>
        <v>110.06290424857323</v>
      </c>
    </row>
    <row r="54" spans="1:5" ht="26.25" customHeight="1">
      <c r="A54" s="63" t="s">
        <v>79</v>
      </c>
      <c r="B54" s="64" t="s">
        <v>80</v>
      </c>
      <c r="C54" s="69">
        <f>C55+C57</f>
        <v>4625.16</v>
      </c>
      <c r="D54" s="69">
        <f>D55+D57</f>
        <v>4653.378</v>
      </c>
      <c r="E54" s="54">
        <f t="shared" si="0"/>
        <v>100.61009781283241</v>
      </c>
    </row>
    <row r="55" spans="1:5" ht="39.75" customHeight="1">
      <c r="A55" s="63" t="s">
        <v>104</v>
      </c>
      <c r="B55" s="64" t="s">
        <v>90</v>
      </c>
      <c r="C55" s="69">
        <f>C56</f>
        <v>2599.96</v>
      </c>
      <c r="D55" s="68">
        <f>D56</f>
        <v>2643.711</v>
      </c>
      <c r="E55" s="54">
        <f t="shared" si="0"/>
        <v>101.68275665779471</v>
      </c>
    </row>
    <row r="56" spans="1:5" ht="38.25" customHeight="1">
      <c r="A56" s="63" t="s">
        <v>160</v>
      </c>
      <c r="B56" s="64" t="s">
        <v>91</v>
      </c>
      <c r="C56" s="69">
        <v>2599.96</v>
      </c>
      <c r="D56" s="68">
        <v>2643.711</v>
      </c>
      <c r="E56" s="54">
        <f t="shared" si="0"/>
        <v>101.68275665779471</v>
      </c>
    </row>
    <row r="57" spans="1:5" ht="38.25" customHeight="1">
      <c r="A57" s="63" t="s">
        <v>117</v>
      </c>
      <c r="B57" s="64" t="s">
        <v>118</v>
      </c>
      <c r="C57" s="69">
        <f>C58</f>
        <v>2025.2</v>
      </c>
      <c r="D57" s="68">
        <f>D58</f>
        <v>2009.667</v>
      </c>
      <c r="E57" s="54">
        <f t="shared" si="0"/>
        <v>99.23301402330634</v>
      </c>
    </row>
    <row r="58" spans="1:5" ht="38.25" customHeight="1">
      <c r="A58" s="63" t="s">
        <v>161</v>
      </c>
      <c r="B58" s="64" t="s">
        <v>119</v>
      </c>
      <c r="C58" s="69">
        <v>2025.2</v>
      </c>
      <c r="D58" s="68">
        <v>2009.667</v>
      </c>
      <c r="E58" s="54">
        <f t="shared" si="0"/>
        <v>99.23301402330634</v>
      </c>
    </row>
    <row r="59" spans="1:5" ht="22.5" customHeight="1">
      <c r="A59" s="22" t="s">
        <v>2</v>
      </c>
      <c r="B59" s="30" t="s">
        <v>60</v>
      </c>
      <c r="C59" s="70">
        <f>C65+C62+C60</f>
        <v>7400.5</v>
      </c>
      <c r="D59" s="70">
        <f>D65+D62+D60</f>
        <v>9173.288</v>
      </c>
      <c r="E59" s="54">
        <f t="shared" si="0"/>
        <v>123.95497601513412</v>
      </c>
    </row>
    <row r="60" spans="1:5" ht="22.5" customHeight="1">
      <c r="A60" s="17" t="s">
        <v>197</v>
      </c>
      <c r="B60" s="6" t="s">
        <v>200</v>
      </c>
      <c r="C60" s="69">
        <f>C61</f>
        <v>872.5</v>
      </c>
      <c r="D60" s="69">
        <f>D61</f>
        <v>872.5</v>
      </c>
      <c r="E60" s="54">
        <f t="shared" si="0"/>
        <v>100</v>
      </c>
    </row>
    <row r="61" spans="1:5" ht="22.5" customHeight="1">
      <c r="A61" s="17" t="s">
        <v>198</v>
      </c>
      <c r="B61" s="6" t="s">
        <v>199</v>
      </c>
      <c r="C61" s="69">
        <v>872.5</v>
      </c>
      <c r="D61" s="69">
        <v>872.5</v>
      </c>
      <c r="E61" s="54">
        <f t="shared" si="0"/>
        <v>100</v>
      </c>
    </row>
    <row r="62" spans="1:5" ht="87.75" customHeight="1">
      <c r="A62" s="17" t="s">
        <v>162</v>
      </c>
      <c r="B62" s="6" t="s">
        <v>165</v>
      </c>
      <c r="C62" s="69">
        <f>C63</f>
        <v>28</v>
      </c>
      <c r="D62" s="69">
        <f>D63</f>
        <v>28.85</v>
      </c>
      <c r="E62" s="54">
        <f t="shared" si="0"/>
        <v>103.03571428571429</v>
      </c>
    </row>
    <row r="63" spans="1:5" ht="98.25" customHeight="1">
      <c r="A63" s="17" t="s">
        <v>163</v>
      </c>
      <c r="B63" s="6" t="s">
        <v>166</v>
      </c>
      <c r="C63" s="69">
        <f>C64</f>
        <v>28</v>
      </c>
      <c r="D63" s="69">
        <f>D64</f>
        <v>28.85</v>
      </c>
      <c r="E63" s="54">
        <f t="shared" si="0"/>
        <v>103.03571428571429</v>
      </c>
    </row>
    <row r="64" spans="1:5" ht="90" customHeight="1">
      <c r="A64" s="17" t="s">
        <v>164</v>
      </c>
      <c r="B64" s="6" t="s">
        <v>167</v>
      </c>
      <c r="C64" s="69">
        <v>28</v>
      </c>
      <c r="D64" s="69">
        <v>28.85</v>
      </c>
      <c r="E64" s="54">
        <f t="shared" si="0"/>
        <v>103.03571428571429</v>
      </c>
    </row>
    <row r="65" spans="1:5" ht="45" customHeight="1">
      <c r="A65" s="17" t="s">
        <v>34</v>
      </c>
      <c r="B65" s="6" t="s">
        <v>18</v>
      </c>
      <c r="C65" s="69">
        <f>C66</f>
        <v>6500</v>
      </c>
      <c r="D65" s="69">
        <f>D66</f>
        <v>8271.938</v>
      </c>
      <c r="E65" s="54">
        <f t="shared" si="0"/>
        <v>127.2605846153846</v>
      </c>
    </row>
    <row r="66" spans="1:5" ht="33.75" customHeight="1">
      <c r="A66" s="17" t="s">
        <v>35</v>
      </c>
      <c r="B66" s="6" t="s">
        <v>61</v>
      </c>
      <c r="C66" s="67">
        <f>C67</f>
        <v>6500</v>
      </c>
      <c r="D66" s="67">
        <f>D67</f>
        <v>8271.938</v>
      </c>
      <c r="E66" s="54">
        <f t="shared" si="0"/>
        <v>127.2605846153846</v>
      </c>
    </row>
    <row r="67" spans="1:5" ht="42.75" customHeight="1">
      <c r="A67" s="17" t="s">
        <v>168</v>
      </c>
      <c r="B67" s="6" t="s">
        <v>62</v>
      </c>
      <c r="C67" s="67">
        <v>6500</v>
      </c>
      <c r="D67" s="68">
        <v>8271.938</v>
      </c>
      <c r="E67" s="54">
        <f t="shared" si="0"/>
        <v>127.2605846153846</v>
      </c>
    </row>
    <row r="68" spans="1:5" ht="19.5" customHeight="1">
      <c r="A68" s="57" t="s">
        <v>81</v>
      </c>
      <c r="B68" s="58" t="s">
        <v>82</v>
      </c>
      <c r="C68" s="66">
        <f>C69+C71+C73</f>
        <v>670.8</v>
      </c>
      <c r="D68" s="66">
        <f>D69+D71+D73</f>
        <v>2712.306</v>
      </c>
      <c r="E68" s="54">
        <f t="shared" si="0"/>
        <v>404.3389982110913</v>
      </c>
    </row>
    <row r="69" spans="1:5" ht="59.25" customHeight="1">
      <c r="A69" s="97" t="s">
        <v>204</v>
      </c>
      <c r="B69" s="98" t="s">
        <v>203</v>
      </c>
      <c r="C69" s="67">
        <f>C70</f>
        <v>15</v>
      </c>
      <c r="D69" s="67">
        <f>D70</f>
        <v>15</v>
      </c>
      <c r="E69" s="54">
        <f t="shared" si="0"/>
        <v>100</v>
      </c>
    </row>
    <row r="70" spans="1:5" ht="57.75" customHeight="1">
      <c r="A70" s="97" t="s">
        <v>201</v>
      </c>
      <c r="B70" s="98" t="s">
        <v>202</v>
      </c>
      <c r="C70" s="67">
        <v>15</v>
      </c>
      <c r="D70" s="68">
        <v>15</v>
      </c>
      <c r="E70" s="54">
        <f t="shared" si="0"/>
        <v>100</v>
      </c>
    </row>
    <row r="71" spans="1:9" ht="67.5">
      <c r="A71" s="56" t="s">
        <v>169</v>
      </c>
      <c r="B71" s="82" t="s">
        <v>170</v>
      </c>
      <c r="C71" s="86">
        <f>C72</f>
        <v>5.8</v>
      </c>
      <c r="D71" s="87">
        <f>D72</f>
        <v>1895.428</v>
      </c>
      <c r="E71" s="54">
        <f t="shared" si="0"/>
        <v>32679.793103448283</v>
      </c>
      <c r="G71" s="83"/>
      <c r="H71" s="84"/>
      <c r="I71" s="85"/>
    </row>
    <row r="72" spans="1:9" ht="82.5" customHeight="1">
      <c r="A72" s="56" t="s">
        <v>171</v>
      </c>
      <c r="B72" s="82" t="s">
        <v>172</v>
      </c>
      <c r="C72" s="86">
        <v>5.8</v>
      </c>
      <c r="D72" s="87">
        <v>1895.428</v>
      </c>
      <c r="E72" s="54">
        <f t="shared" si="0"/>
        <v>32679.793103448283</v>
      </c>
      <c r="G72" s="83"/>
      <c r="H72" s="84"/>
      <c r="I72" s="85"/>
    </row>
    <row r="73" spans="1:5" ht="21.75" customHeight="1">
      <c r="A73" s="56" t="s">
        <v>206</v>
      </c>
      <c r="B73" s="6" t="s">
        <v>83</v>
      </c>
      <c r="C73" s="67">
        <f>C74</f>
        <v>650</v>
      </c>
      <c r="D73" s="68">
        <f>D74</f>
        <v>801.878</v>
      </c>
      <c r="E73" s="54">
        <f t="shared" si="0"/>
        <v>123.36584615384616</v>
      </c>
    </row>
    <row r="74" spans="1:5" ht="42.75" customHeight="1">
      <c r="A74" s="56" t="s">
        <v>205</v>
      </c>
      <c r="B74" s="6" t="s">
        <v>84</v>
      </c>
      <c r="C74" s="67">
        <v>650</v>
      </c>
      <c r="D74" s="68">
        <v>801.878</v>
      </c>
      <c r="E74" s="54">
        <f t="shared" si="0"/>
        <v>123.36584615384616</v>
      </c>
    </row>
    <row r="75" spans="1:5" ht="22.5" customHeight="1">
      <c r="A75" s="100" t="s">
        <v>218</v>
      </c>
      <c r="B75" s="30" t="s">
        <v>217</v>
      </c>
      <c r="C75" s="66">
        <f>C76</f>
        <v>203.67</v>
      </c>
      <c r="D75" s="66">
        <f>D76</f>
        <v>203.67</v>
      </c>
      <c r="E75" s="78">
        <f t="shared" si="0"/>
        <v>100</v>
      </c>
    </row>
    <row r="76" spans="1:5" ht="29.25" customHeight="1">
      <c r="A76" s="56" t="s">
        <v>215</v>
      </c>
      <c r="B76" s="6" t="s">
        <v>216</v>
      </c>
      <c r="C76" s="67">
        <v>203.67</v>
      </c>
      <c r="D76" s="68">
        <v>203.67</v>
      </c>
      <c r="E76" s="54">
        <f t="shared" si="0"/>
        <v>100</v>
      </c>
    </row>
    <row r="77" spans="1:5" ht="12.75" customHeight="1">
      <c r="A77" s="17"/>
      <c r="B77" s="28" t="s">
        <v>63</v>
      </c>
      <c r="C77" s="70">
        <f>C36+C59+C68+C50+C75</f>
        <v>96758.26000000001</v>
      </c>
      <c r="D77" s="70">
        <f>D36+D59+D68+D50+D75</f>
        <v>100654.60299999999</v>
      </c>
      <c r="E77" s="54">
        <f t="shared" si="0"/>
        <v>104.02688411304624</v>
      </c>
    </row>
    <row r="78" spans="1:5" ht="12.75" customHeight="1">
      <c r="A78" s="22" t="s">
        <v>33</v>
      </c>
      <c r="B78" s="31" t="s">
        <v>36</v>
      </c>
      <c r="C78" s="70">
        <f>C79+C9+C97+C101+C95</f>
        <v>52857.16</v>
      </c>
      <c r="D78" s="70">
        <f>D79+D9+D97+D101+D95</f>
        <v>51489.438</v>
      </c>
      <c r="E78" s="54">
        <f t="shared" si="0"/>
        <v>97.41241867705341</v>
      </c>
    </row>
    <row r="79" spans="1:5" ht="27.75" customHeight="1">
      <c r="A79" s="17" t="s">
        <v>37</v>
      </c>
      <c r="B79" s="11" t="s">
        <v>38</v>
      </c>
      <c r="C79" s="69">
        <f>C80+C83+C92</f>
        <v>46239.04</v>
      </c>
      <c r="D79" s="69">
        <f>D80+D83+D92</f>
        <v>44871.319</v>
      </c>
      <c r="E79" s="54">
        <f t="shared" si="0"/>
        <v>97.04206445462536</v>
      </c>
    </row>
    <row r="80" spans="1:5" ht="33.75" customHeight="1">
      <c r="A80" s="3" t="s">
        <v>39</v>
      </c>
      <c r="B80" s="11" t="s">
        <v>40</v>
      </c>
      <c r="C80" s="71">
        <f>C81</f>
        <v>2156</v>
      </c>
      <c r="D80" s="71">
        <f>D81</f>
        <v>2156</v>
      </c>
      <c r="E80" s="54">
        <f t="shared" si="0"/>
        <v>100</v>
      </c>
    </row>
    <row r="81" spans="1:5" ht="33.75" customHeight="1">
      <c r="A81" s="17" t="s">
        <v>94</v>
      </c>
      <c r="B81" s="11" t="s">
        <v>92</v>
      </c>
      <c r="C81" s="71">
        <f>C82</f>
        <v>2156</v>
      </c>
      <c r="D81" s="71">
        <f>D82</f>
        <v>2156</v>
      </c>
      <c r="E81" s="54">
        <f t="shared" si="0"/>
        <v>100</v>
      </c>
    </row>
    <row r="82" spans="1:5" ht="33.75" customHeight="1">
      <c r="A82" s="17" t="s">
        <v>173</v>
      </c>
      <c r="B82" s="11" t="s">
        <v>93</v>
      </c>
      <c r="C82" s="71">
        <v>2156</v>
      </c>
      <c r="D82" s="71">
        <v>2156</v>
      </c>
      <c r="E82" s="54">
        <f t="shared" si="0"/>
        <v>100</v>
      </c>
    </row>
    <row r="83" spans="1:5" ht="33.75" customHeight="1">
      <c r="A83" s="17" t="s">
        <v>174</v>
      </c>
      <c r="B83" s="99" t="s">
        <v>175</v>
      </c>
      <c r="C83" s="71">
        <f>C84+C86+C88+C90</f>
        <v>43903.04</v>
      </c>
      <c r="D83" s="71">
        <f>D84+D86+D88+D90</f>
        <v>42535.319</v>
      </c>
      <c r="E83" s="54">
        <f t="shared" si="0"/>
        <v>96.88467814529473</v>
      </c>
    </row>
    <row r="84" spans="1:5" ht="33.75" customHeight="1">
      <c r="A84" s="17" t="s">
        <v>127</v>
      </c>
      <c r="B84" s="11" t="s">
        <v>128</v>
      </c>
      <c r="C84" s="71">
        <f>C85</f>
        <v>1420.1</v>
      </c>
      <c r="D84" s="71">
        <f>D85</f>
        <v>1420.086</v>
      </c>
      <c r="E84" s="54">
        <f t="shared" si="0"/>
        <v>99.99901415393283</v>
      </c>
    </row>
    <row r="85" spans="1:5" ht="33.75" customHeight="1">
      <c r="A85" s="17" t="s">
        <v>194</v>
      </c>
      <c r="B85" s="11" t="s">
        <v>129</v>
      </c>
      <c r="C85" s="71">
        <v>1420.1</v>
      </c>
      <c r="D85" s="71">
        <v>1420.086</v>
      </c>
      <c r="E85" s="54">
        <f t="shared" si="0"/>
        <v>99.99901415393283</v>
      </c>
    </row>
    <row r="86" spans="1:5" ht="33.75" customHeight="1">
      <c r="A86" s="17" t="s">
        <v>130</v>
      </c>
      <c r="B86" s="11" t="s">
        <v>131</v>
      </c>
      <c r="C86" s="71">
        <f>C87</f>
        <v>905.5</v>
      </c>
      <c r="D86" s="71">
        <f>D87</f>
        <v>905.471</v>
      </c>
      <c r="E86" s="54">
        <f t="shared" si="0"/>
        <v>99.99679734953064</v>
      </c>
    </row>
    <row r="87" spans="1:7" ht="33.75" customHeight="1">
      <c r="A87" s="17" t="s">
        <v>176</v>
      </c>
      <c r="B87" s="11" t="s">
        <v>132</v>
      </c>
      <c r="C87" s="71">
        <v>905.5</v>
      </c>
      <c r="D87" s="71">
        <v>905.471</v>
      </c>
      <c r="E87" s="54">
        <f t="shared" si="0"/>
        <v>99.99679734953064</v>
      </c>
      <c r="G87" s="96"/>
    </row>
    <row r="88" spans="1:5" ht="78.75">
      <c r="A88" s="63" t="s">
        <v>114</v>
      </c>
      <c r="B88" s="80" t="s">
        <v>115</v>
      </c>
      <c r="C88" s="79">
        <f>C89</f>
        <v>27150</v>
      </c>
      <c r="D88" s="79">
        <f>D89</f>
        <v>25782.334</v>
      </c>
      <c r="E88" s="54">
        <f t="shared" si="0"/>
        <v>94.96255616942909</v>
      </c>
    </row>
    <row r="89" spans="1:5" ht="78.75">
      <c r="A89" s="63" t="s">
        <v>177</v>
      </c>
      <c r="B89" s="80" t="s">
        <v>116</v>
      </c>
      <c r="C89" s="79">
        <v>27150</v>
      </c>
      <c r="D89" s="71">
        <v>25782.334</v>
      </c>
      <c r="E89" s="54">
        <f t="shared" si="0"/>
        <v>94.96255616942909</v>
      </c>
    </row>
    <row r="90" spans="1:5" ht="12.75">
      <c r="A90" s="63" t="s">
        <v>105</v>
      </c>
      <c r="B90" s="80" t="s">
        <v>106</v>
      </c>
      <c r="C90" s="79">
        <f>C91</f>
        <v>14427.44</v>
      </c>
      <c r="D90" s="79">
        <f>D91</f>
        <v>14427.428</v>
      </c>
      <c r="E90" s="54">
        <f t="shared" si="0"/>
        <v>99.99991682516094</v>
      </c>
    </row>
    <row r="91" spans="1:5" ht="12.75">
      <c r="A91" s="63" t="s">
        <v>178</v>
      </c>
      <c r="B91" s="80" t="s">
        <v>107</v>
      </c>
      <c r="C91" s="79">
        <v>14427.44</v>
      </c>
      <c r="D91" s="69">
        <v>14427.428</v>
      </c>
      <c r="E91" s="54">
        <f t="shared" si="0"/>
        <v>99.99991682516094</v>
      </c>
    </row>
    <row r="92" spans="1:5" ht="12.75">
      <c r="A92" s="63" t="s">
        <v>179</v>
      </c>
      <c r="B92" s="80" t="s">
        <v>180</v>
      </c>
      <c r="C92" s="79">
        <f>C93</f>
        <v>180</v>
      </c>
      <c r="D92" s="79">
        <f>D93</f>
        <v>180</v>
      </c>
      <c r="E92" s="54">
        <f t="shared" si="0"/>
        <v>100</v>
      </c>
    </row>
    <row r="93" spans="1:5" ht="22.5">
      <c r="A93" s="63" t="s">
        <v>181</v>
      </c>
      <c r="B93" s="80" t="s">
        <v>182</v>
      </c>
      <c r="C93" s="79">
        <f>C94</f>
        <v>180</v>
      </c>
      <c r="D93" s="79">
        <f>D94</f>
        <v>180</v>
      </c>
      <c r="E93" s="54">
        <f t="shared" si="0"/>
        <v>100</v>
      </c>
    </row>
    <row r="94" spans="1:5" ht="22.5">
      <c r="A94" s="63" t="s">
        <v>183</v>
      </c>
      <c r="B94" s="80" t="s">
        <v>184</v>
      </c>
      <c r="C94" s="79">
        <v>180</v>
      </c>
      <c r="D94" s="69">
        <v>180</v>
      </c>
      <c r="E94" s="54">
        <f t="shared" si="0"/>
        <v>100</v>
      </c>
    </row>
    <row r="95" spans="1:5" ht="12.75">
      <c r="A95" s="63" t="s">
        <v>208</v>
      </c>
      <c r="B95" s="80" t="s">
        <v>210</v>
      </c>
      <c r="C95" s="79">
        <f>C96</f>
        <v>6600.15</v>
      </c>
      <c r="D95" s="69">
        <f>D96</f>
        <v>6600.15</v>
      </c>
      <c r="E95" s="54">
        <f t="shared" si="0"/>
        <v>100</v>
      </c>
    </row>
    <row r="96" spans="1:5" ht="22.5">
      <c r="A96" s="63" t="s">
        <v>207</v>
      </c>
      <c r="B96" s="80" t="s">
        <v>209</v>
      </c>
      <c r="C96" s="79">
        <v>6600.15</v>
      </c>
      <c r="D96" s="69">
        <v>6600.15</v>
      </c>
      <c r="E96" s="54">
        <f t="shared" si="0"/>
        <v>100</v>
      </c>
    </row>
    <row r="97" spans="1:5" ht="67.5">
      <c r="A97" s="63" t="s">
        <v>186</v>
      </c>
      <c r="B97" s="80" t="s">
        <v>188</v>
      </c>
      <c r="C97" s="79">
        <f>C98</f>
        <v>23.97</v>
      </c>
      <c r="D97" s="69">
        <f>D99</f>
        <v>23.969</v>
      </c>
      <c r="E97" s="54">
        <f t="shared" si="0"/>
        <v>99.99582811848144</v>
      </c>
    </row>
    <row r="98" spans="1:5" ht="56.25">
      <c r="A98" s="63" t="s">
        <v>185</v>
      </c>
      <c r="B98" s="80" t="s">
        <v>187</v>
      </c>
      <c r="C98" s="79">
        <f>C99</f>
        <v>23.97</v>
      </c>
      <c r="D98" s="69">
        <f>D99</f>
        <v>23.969</v>
      </c>
      <c r="E98" s="54">
        <f t="shared" si="0"/>
        <v>99.99582811848144</v>
      </c>
    </row>
    <row r="99" spans="1:5" ht="60" customHeight="1">
      <c r="A99" s="63" t="s">
        <v>190</v>
      </c>
      <c r="B99" s="80" t="s">
        <v>189</v>
      </c>
      <c r="C99" s="79">
        <v>23.97</v>
      </c>
      <c r="D99" s="68">
        <v>23.969</v>
      </c>
      <c r="E99" s="54">
        <f>D99/C99*100</f>
        <v>99.99582811848144</v>
      </c>
    </row>
    <row r="100" spans="1:5" ht="60" customHeight="1">
      <c r="A100" s="63" t="s">
        <v>213</v>
      </c>
      <c r="B100" s="80" t="s">
        <v>214</v>
      </c>
      <c r="C100" s="79">
        <v>-6</v>
      </c>
      <c r="D100" s="68">
        <v>-6</v>
      </c>
      <c r="E100" s="54">
        <f>D100/C100*100</f>
        <v>100</v>
      </c>
    </row>
    <row r="101" spans="1:5" ht="60" customHeight="1">
      <c r="A101" s="63" t="s">
        <v>211</v>
      </c>
      <c r="B101" s="80" t="s">
        <v>212</v>
      </c>
      <c r="C101" s="79">
        <v>-6</v>
      </c>
      <c r="D101" s="68">
        <v>-6</v>
      </c>
      <c r="E101" s="54">
        <f>D101/C101*100</f>
        <v>100</v>
      </c>
    </row>
    <row r="102" spans="1:5" ht="15" customHeight="1">
      <c r="A102" s="22" t="s">
        <v>65</v>
      </c>
      <c r="B102" s="28" t="s">
        <v>64</v>
      </c>
      <c r="C102" s="70">
        <f>C16+C78</f>
        <v>629852.12</v>
      </c>
      <c r="D102" s="70">
        <f>D16+D78</f>
        <v>641468.7409999999</v>
      </c>
      <c r="E102" s="78">
        <f>D102/C102*100</f>
        <v>101.84434101769793</v>
      </c>
    </row>
    <row r="103" spans="1:3" ht="19.5" customHeight="1">
      <c r="A103" s="4"/>
      <c r="B103" s="1"/>
      <c r="C103" s="1"/>
    </row>
    <row r="104" spans="1:3" ht="19.5" customHeight="1">
      <c r="A104" s="1"/>
      <c r="B104" s="1"/>
      <c r="C104" s="1"/>
    </row>
    <row r="105" spans="1:3" ht="12.75">
      <c r="A105" s="102"/>
      <c r="B105" s="102"/>
      <c r="C105" s="102"/>
    </row>
    <row r="106" spans="1:3" ht="12.75">
      <c r="A106" s="106"/>
      <c r="B106" s="106"/>
      <c r="C106" s="106"/>
    </row>
    <row r="107" spans="1:3" ht="12.75">
      <c r="A107" s="106"/>
      <c r="B107" s="106"/>
      <c r="C107" s="106"/>
    </row>
    <row r="108" spans="1:3" ht="12.75">
      <c r="A108" s="106"/>
      <c r="B108" s="106"/>
      <c r="C108" s="106"/>
    </row>
    <row r="109" spans="1:3" ht="12.75">
      <c r="A109" s="101"/>
      <c r="B109" s="101"/>
      <c r="C109" s="101"/>
    </row>
    <row r="110" spans="1:3" ht="20.25" customHeight="1">
      <c r="A110" s="102"/>
      <c r="B110" s="102"/>
      <c r="C110" s="102"/>
    </row>
    <row r="111" spans="1:3" ht="12.75" customHeight="1">
      <c r="A111" s="106"/>
      <c r="B111" s="106"/>
      <c r="C111" s="106"/>
    </row>
    <row r="112" spans="1:3" ht="12.75">
      <c r="A112" s="107"/>
      <c r="B112" s="107"/>
      <c r="C112" s="107"/>
    </row>
    <row r="113" spans="2:4" ht="12.75">
      <c r="B113" s="101"/>
      <c r="C113" s="101"/>
      <c r="D113" s="8"/>
    </row>
    <row r="114" spans="3:4" ht="12.75">
      <c r="C114" s="8"/>
      <c r="D114" s="8"/>
    </row>
    <row r="115" spans="3:4" ht="12.75">
      <c r="C115" s="8"/>
      <c r="D115" s="8"/>
    </row>
    <row r="117" spans="1:4" ht="12.75">
      <c r="A117" s="104"/>
      <c r="B117" s="104"/>
      <c r="C117" s="104"/>
      <c r="D117" s="21"/>
    </row>
    <row r="118" spans="1:4" ht="12.75">
      <c r="A118" s="104"/>
      <c r="B118" s="104"/>
      <c r="C118" s="104"/>
      <c r="D118" s="21"/>
    </row>
    <row r="119" spans="1:4" ht="12.75">
      <c r="A119" s="104"/>
      <c r="B119" s="104"/>
      <c r="C119" s="104"/>
      <c r="D119" s="23"/>
    </row>
    <row r="121" spans="1:4" ht="12.75">
      <c r="A121" s="42"/>
      <c r="B121" s="42"/>
      <c r="C121" s="12"/>
      <c r="D121" s="18"/>
    </row>
    <row r="122" spans="1:4" ht="12.75">
      <c r="A122" s="13"/>
      <c r="B122" s="13"/>
      <c r="C122" s="13"/>
      <c r="D122" s="13"/>
    </row>
    <row r="123" spans="1:3" ht="26.25" customHeight="1">
      <c r="A123" s="43"/>
      <c r="B123" s="14"/>
      <c r="C123" s="41"/>
    </row>
    <row r="124" spans="1:3" ht="12.75">
      <c r="A124" s="43"/>
      <c r="B124" s="44"/>
      <c r="C124" s="45"/>
    </row>
    <row r="125" spans="1:3" ht="12.75">
      <c r="A125" s="46"/>
      <c r="B125" s="47"/>
      <c r="C125" s="41"/>
    </row>
    <row r="126" spans="1:3" ht="12.75">
      <c r="A126" s="48"/>
      <c r="B126" s="47"/>
      <c r="C126" s="41"/>
    </row>
    <row r="127" spans="1:3" ht="24" customHeight="1">
      <c r="A127" s="46"/>
      <c r="B127" s="15"/>
      <c r="C127" s="41"/>
    </row>
    <row r="128" spans="1:3" ht="12.75">
      <c r="A128" s="46"/>
      <c r="B128" s="15"/>
      <c r="C128" s="41"/>
    </row>
    <row r="129" spans="1:3" ht="24" customHeight="1">
      <c r="A129" s="46"/>
      <c r="B129" s="15"/>
      <c r="C129" s="49"/>
    </row>
    <row r="130" spans="1:3" ht="12.75">
      <c r="A130" s="46"/>
      <c r="B130" s="15"/>
      <c r="C130" s="49"/>
    </row>
    <row r="131" spans="1:3" ht="12.75">
      <c r="A131" s="48"/>
      <c r="B131" s="50"/>
      <c r="C131" s="49"/>
    </row>
    <row r="132" spans="1:3" ht="12.75">
      <c r="A132" s="46"/>
      <c r="B132" s="15"/>
      <c r="C132" s="41"/>
    </row>
    <row r="133" spans="1:3" ht="12.75">
      <c r="A133" s="46"/>
      <c r="B133" s="15"/>
      <c r="C133" s="41"/>
    </row>
    <row r="134" spans="1:3" ht="23.25" customHeight="1">
      <c r="A134" s="46"/>
      <c r="B134" s="15"/>
      <c r="C134" s="41"/>
    </row>
    <row r="135" spans="1:3" ht="24" customHeight="1">
      <c r="A135" s="46"/>
      <c r="B135" s="15"/>
      <c r="C135" s="41"/>
    </row>
    <row r="136" spans="1:3" ht="12.75">
      <c r="A136" s="48"/>
      <c r="B136" s="50"/>
      <c r="C136" s="49"/>
    </row>
    <row r="137" spans="1:3" ht="15.75" customHeight="1">
      <c r="A137" s="46"/>
      <c r="B137" s="15"/>
      <c r="C137" s="41"/>
    </row>
    <row r="138" spans="1:3" ht="18" customHeight="1">
      <c r="A138" s="46"/>
      <c r="B138" s="15"/>
      <c r="C138" s="41"/>
    </row>
    <row r="139" spans="1:3" ht="17.25" customHeight="1">
      <c r="A139" s="46"/>
      <c r="B139" s="15"/>
      <c r="C139" s="41"/>
    </row>
    <row r="140" spans="1:3" ht="21.75" customHeight="1">
      <c r="A140" s="46"/>
      <c r="B140" s="15"/>
      <c r="C140" s="41"/>
    </row>
    <row r="147" ht="12" customHeight="1"/>
    <row r="148" ht="13.5" customHeight="1"/>
    <row r="149" spans="1:3" ht="13.5" customHeight="1">
      <c r="A149" s="102"/>
      <c r="B149" s="102"/>
      <c r="C149" s="102"/>
    </row>
    <row r="150" spans="1:3" ht="12.75" customHeight="1">
      <c r="A150" s="106"/>
      <c r="B150" s="106"/>
      <c r="C150" s="106"/>
    </row>
    <row r="151" spans="1:3" ht="12.75" customHeight="1">
      <c r="A151" s="106"/>
      <c r="B151" s="106"/>
      <c r="C151" s="106"/>
    </row>
    <row r="152" spans="1:3" ht="13.5" customHeight="1">
      <c r="A152" s="106"/>
      <c r="B152" s="106"/>
      <c r="C152" s="106"/>
    </row>
    <row r="153" spans="2:3" ht="13.5" customHeight="1">
      <c r="B153" s="101"/>
      <c r="C153" s="101"/>
    </row>
    <row r="154" spans="2:3" ht="12.75">
      <c r="B154" s="105"/>
      <c r="C154" s="105"/>
    </row>
    <row r="155" spans="2:4" ht="12.75">
      <c r="B155" s="106"/>
      <c r="C155" s="106"/>
      <c r="D155" s="8"/>
    </row>
    <row r="156" spans="2:4" ht="12.75">
      <c r="B156" s="107"/>
      <c r="C156" s="107"/>
      <c r="D156" s="8"/>
    </row>
    <row r="157" spans="1:4" ht="12.75">
      <c r="A157" s="101"/>
      <c r="B157" s="101"/>
      <c r="C157" s="101"/>
      <c r="D157" s="8"/>
    </row>
    <row r="159" spans="1:4" ht="12.75">
      <c r="A159" s="104"/>
      <c r="B159" s="104"/>
      <c r="C159" s="104"/>
      <c r="D159" s="23"/>
    </row>
    <row r="160" spans="1:4" ht="12.75">
      <c r="A160" s="104"/>
      <c r="B160" s="104"/>
      <c r="C160" s="104"/>
      <c r="D160" s="23"/>
    </row>
    <row r="161" spans="1:4" ht="12.75">
      <c r="A161" s="104"/>
      <c r="B161" s="104"/>
      <c r="C161" s="104"/>
      <c r="D161" s="23"/>
    </row>
    <row r="164" spans="1:3" ht="24.75" customHeight="1">
      <c r="A164" s="12"/>
      <c r="B164" s="12"/>
      <c r="C164" s="37"/>
    </row>
    <row r="165" spans="1:3" ht="38.25" customHeight="1">
      <c r="A165" s="12"/>
      <c r="B165" s="14"/>
      <c r="C165" s="38"/>
    </row>
    <row r="166" spans="1:3" ht="12.75">
      <c r="A166" s="19"/>
      <c r="B166" s="36"/>
      <c r="C166" s="39"/>
    </row>
    <row r="167" spans="1:3" ht="12.75">
      <c r="A167" s="40"/>
      <c r="B167" s="36"/>
      <c r="C167" s="41"/>
    </row>
    <row r="168" spans="1:3" ht="12.75">
      <c r="A168" s="40"/>
      <c r="B168" s="36"/>
      <c r="C168" s="41"/>
    </row>
    <row r="169" spans="1:3" ht="12.75">
      <c r="A169" s="40"/>
      <c r="B169" s="36"/>
      <c r="C169" s="41"/>
    </row>
    <row r="170" spans="1:3" ht="12.75">
      <c r="A170" s="40"/>
      <c r="B170" s="36"/>
      <c r="C170" s="41"/>
    </row>
    <row r="171" spans="1:3" ht="12.75">
      <c r="A171" s="40"/>
      <c r="B171" s="36"/>
      <c r="C171" s="41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</sheetData>
  <sheetProtection/>
  <mergeCells count="36">
    <mergeCell ref="A10:E10"/>
    <mergeCell ref="A117:C117"/>
    <mergeCell ref="A3:E3"/>
    <mergeCell ref="A150:C150"/>
    <mergeCell ref="A109:C109"/>
    <mergeCell ref="A108:C108"/>
    <mergeCell ref="A106:C106"/>
    <mergeCell ref="A110:C110"/>
    <mergeCell ref="A5:E5"/>
    <mergeCell ref="A6:E6"/>
    <mergeCell ref="A161:C161"/>
    <mergeCell ref="B155:C155"/>
    <mergeCell ref="B156:C156"/>
    <mergeCell ref="A157:C157"/>
    <mergeCell ref="A159:C159"/>
    <mergeCell ref="A160:C160"/>
    <mergeCell ref="B154:C154"/>
    <mergeCell ref="A118:C118"/>
    <mergeCell ref="A119:C119"/>
    <mergeCell ref="A107:C107"/>
    <mergeCell ref="B153:C153"/>
    <mergeCell ref="A152:C152"/>
    <mergeCell ref="A112:C112"/>
    <mergeCell ref="A111:C111"/>
    <mergeCell ref="B113:C113"/>
    <mergeCell ref="A151:C151"/>
    <mergeCell ref="D1:E1"/>
    <mergeCell ref="A7:E7"/>
    <mergeCell ref="A149:C149"/>
    <mergeCell ref="A8:C8"/>
    <mergeCell ref="A9:E9"/>
    <mergeCell ref="A12:C12"/>
    <mergeCell ref="A11:E11"/>
    <mergeCell ref="A105:C105"/>
    <mergeCell ref="A2:E2"/>
    <mergeCell ref="A4:E4"/>
  </mergeCells>
  <printOptions/>
  <pageMargins left="0.36" right="0.2" top="0.54" bottom="0.44" header="0.28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D30"/>
    </sheetView>
  </sheetViews>
  <sheetFormatPr defaultColWidth="9.00390625" defaultRowHeight="12.75"/>
  <cols>
    <col min="1" max="1" width="21.125" style="0" customWidth="1"/>
    <col min="2" max="2" width="47.00390625" style="0" customWidth="1"/>
    <col min="3" max="3" width="12.25390625" style="0" customWidth="1"/>
    <col min="4" max="4" width="15.125" style="0" customWidth="1"/>
  </cols>
  <sheetData>
    <row r="1" ht="12.75">
      <c r="D1" s="81" t="s">
        <v>220</v>
      </c>
    </row>
    <row r="2" spans="1:4" ht="12.75">
      <c r="A2" s="105" t="s">
        <v>95</v>
      </c>
      <c r="B2" s="105"/>
      <c r="C2" s="105"/>
      <c r="D2" s="105"/>
    </row>
    <row r="3" spans="1:6" ht="12.75" customHeight="1">
      <c r="A3" s="108" t="s">
        <v>133</v>
      </c>
      <c r="B3" s="108"/>
      <c r="C3" s="108"/>
      <c r="D3" s="108"/>
      <c r="E3" s="60"/>
      <c r="F3" s="60"/>
    </row>
    <row r="4" spans="1:6" ht="12.75">
      <c r="A4" s="101" t="s">
        <v>89</v>
      </c>
      <c r="B4" s="101"/>
      <c r="C4" s="101"/>
      <c r="D4" s="101"/>
      <c r="E4" s="8"/>
      <c r="F4" s="8"/>
    </row>
    <row r="5" spans="1:8" ht="12.75" customHeight="1">
      <c r="A5" s="101" t="s">
        <v>134</v>
      </c>
      <c r="B5" s="101"/>
      <c r="C5" s="101"/>
      <c r="D5" s="101"/>
      <c r="E5" s="8"/>
      <c r="F5" s="8"/>
      <c r="G5" s="8"/>
      <c r="H5" s="8"/>
    </row>
    <row r="6" spans="1:8" ht="12.75" customHeight="1">
      <c r="A6" s="101" t="s">
        <v>196</v>
      </c>
      <c r="B6" s="101"/>
      <c r="C6" s="101"/>
      <c r="D6" s="101"/>
      <c r="E6" s="8"/>
      <c r="F6" s="8"/>
      <c r="G6" s="23"/>
      <c r="H6" s="23"/>
    </row>
    <row r="7" spans="1:8" ht="12.75">
      <c r="A7" s="101"/>
      <c r="B7" s="101"/>
      <c r="C7" s="101"/>
      <c r="D7" s="101"/>
      <c r="E7" s="8"/>
      <c r="F7" s="8"/>
      <c r="G7" s="23"/>
      <c r="H7" s="23"/>
    </row>
    <row r="8" spans="1:8" ht="12.75">
      <c r="A8" s="103"/>
      <c r="B8" s="103"/>
      <c r="C8" s="103"/>
      <c r="D8" s="103"/>
      <c r="E8" s="23"/>
      <c r="F8" s="23"/>
      <c r="G8" s="23"/>
      <c r="H8" s="23"/>
    </row>
    <row r="9" spans="5:8" ht="12.75">
      <c r="E9" s="23"/>
      <c r="F9" s="23"/>
      <c r="G9" s="23"/>
      <c r="H9" s="23"/>
    </row>
    <row r="10" spans="1:8" ht="12.75">
      <c r="A10" s="104" t="s">
        <v>10</v>
      </c>
      <c r="B10" s="104"/>
      <c r="C10" s="104"/>
      <c r="D10" s="104"/>
      <c r="E10" s="23"/>
      <c r="F10" s="23"/>
      <c r="G10" s="23"/>
      <c r="H10" s="23"/>
    </row>
    <row r="11" spans="1:4" ht="12.75">
      <c r="A11" s="104" t="s">
        <v>137</v>
      </c>
      <c r="B11" s="104"/>
      <c r="C11" s="104"/>
      <c r="D11" s="104"/>
    </row>
    <row r="12" spans="1:4" ht="12.75">
      <c r="A12" s="104" t="s">
        <v>219</v>
      </c>
      <c r="B12" s="104"/>
      <c r="C12" s="104"/>
      <c r="D12" s="104"/>
    </row>
    <row r="13" spans="1:4" ht="12.75">
      <c r="A13" s="104" t="s">
        <v>138</v>
      </c>
      <c r="B13" s="104"/>
      <c r="C13" s="104"/>
      <c r="D13" s="104"/>
    </row>
    <row r="15" spans="1:4" ht="33.75" customHeight="1">
      <c r="A15" s="7" t="s">
        <v>147</v>
      </c>
      <c r="B15" s="22" t="s">
        <v>41</v>
      </c>
      <c r="C15" s="7" t="s">
        <v>139</v>
      </c>
      <c r="D15" s="7" t="s">
        <v>140</v>
      </c>
    </row>
    <row r="16" spans="1:4" ht="11.25" customHeight="1">
      <c r="A16" s="2">
        <v>1</v>
      </c>
      <c r="B16" s="2">
        <v>2</v>
      </c>
      <c r="C16" s="2">
        <v>3</v>
      </c>
      <c r="D16" s="2">
        <v>3</v>
      </c>
    </row>
    <row r="17" spans="1:4" ht="33.75">
      <c r="A17" s="32"/>
      <c r="B17" s="30" t="s">
        <v>136</v>
      </c>
      <c r="C17" s="88">
        <f>-C19</f>
        <v>-48708.880000000005</v>
      </c>
      <c r="D17" s="59">
        <f>-(D20+D25)</f>
        <v>-3831.9000000000233</v>
      </c>
    </row>
    <row r="18" spans="1:4" ht="12.75">
      <c r="A18" s="89" t="s">
        <v>11</v>
      </c>
      <c r="B18" s="90"/>
      <c r="C18" s="92">
        <v>8</v>
      </c>
      <c r="D18" s="59">
        <v>1</v>
      </c>
    </row>
    <row r="19" spans="1:7" ht="22.5">
      <c r="A19" s="16" t="s">
        <v>141</v>
      </c>
      <c r="B19" s="91" t="s">
        <v>12</v>
      </c>
      <c r="C19" s="93">
        <f>C25</f>
        <v>48708.880000000005</v>
      </c>
      <c r="D19" s="93">
        <f>D25</f>
        <v>3831.9000000000233</v>
      </c>
      <c r="G19">
        <f>-C17/(Лист1!C102-Лист1!C78/19.3*9.3)*100</f>
        <v>8.05928581331425</v>
      </c>
    </row>
    <row r="20" spans="1:7" ht="22.5">
      <c r="A20" s="20" t="s">
        <v>142</v>
      </c>
      <c r="B20" s="91" t="s">
        <v>13</v>
      </c>
      <c r="C20" s="93"/>
      <c r="D20" s="51">
        <f>D21-D23</f>
        <v>0</v>
      </c>
      <c r="G20">
        <f>-D17/(Лист1!D102-Лист1!D78/19.3*9.3)*100</f>
        <v>0.6213981558453667</v>
      </c>
    </row>
    <row r="21" spans="1:4" ht="22.5">
      <c r="A21" s="16" t="s">
        <v>143</v>
      </c>
      <c r="B21" s="6" t="s">
        <v>14</v>
      </c>
      <c r="C21" s="68"/>
      <c r="D21" s="51">
        <f>D22</f>
        <v>0</v>
      </c>
    </row>
    <row r="22" spans="1:4" ht="22.5">
      <c r="A22" s="16" t="s">
        <v>145</v>
      </c>
      <c r="B22" s="6" t="s">
        <v>31</v>
      </c>
      <c r="C22" s="68"/>
      <c r="D22" s="51">
        <v>0</v>
      </c>
    </row>
    <row r="23" spans="1:4" ht="22.5">
      <c r="A23" s="16" t="s">
        <v>144</v>
      </c>
      <c r="B23" s="6" t="s">
        <v>15</v>
      </c>
      <c r="C23" s="68"/>
      <c r="D23" s="52">
        <f>D24</f>
        <v>0</v>
      </c>
    </row>
    <row r="24" spans="1:4" ht="33.75">
      <c r="A24" s="16" t="s">
        <v>146</v>
      </c>
      <c r="B24" s="6" t="s">
        <v>32</v>
      </c>
      <c r="C24" s="68"/>
      <c r="D24" s="52">
        <v>0</v>
      </c>
    </row>
    <row r="25" spans="1:4" ht="22.5">
      <c r="A25" s="20" t="s">
        <v>50</v>
      </c>
      <c r="B25" s="33" t="s">
        <v>67</v>
      </c>
      <c r="C25" s="94">
        <f>C26+C28</f>
        <v>48708.880000000005</v>
      </c>
      <c r="D25" s="95">
        <f>D28+D26</f>
        <v>3831.9000000000233</v>
      </c>
    </row>
    <row r="26" spans="1:4" ht="12.75">
      <c r="A26" s="16" t="s">
        <v>5</v>
      </c>
      <c r="B26" s="6" t="s">
        <v>4</v>
      </c>
      <c r="C26" s="68">
        <f>C27</f>
        <v>-629852.12</v>
      </c>
      <c r="D26" s="59">
        <f>D27</f>
        <v>-641468.7</v>
      </c>
    </row>
    <row r="27" spans="1:4" ht="22.5">
      <c r="A27" s="16" t="s">
        <v>51</v>
      </c>
      <c r="B27" s="6" t="s">
        <v>3</v>
      </c>
      <c r="C27" s="68">
        <f>-(Лист1!C102)</f>
        <v>-629852.12</v>
      </c>
      <c r="D27" s="59">
        <v>-641468.7</v>
      </c>
    </row>
    <row r="28" spans="1:4" ht="12.75">
      <c r="A28" s="16" t="s">
        <v>6</v>
      </c>
      <c r="B28" s="6" t="s">
        <v>7</v>
      </c>
      <c r="C28" s="68">
        <f>C29</f>
        <v>678561</v>
      </c>
      <c r="D28" s="59">
        <f>D29</f>
        <v>645300.6</v>
      </c>
    </row>
    <row r="29" spans="1:4" ht="22.5">
      <c r="A29" s="16" t="s">
        <v>8</v>
      </c>
      <c r="B29" s="6" t="s">
        <v>9</v>
      </c>
      <c r="C29" s="68">
        <v>678561</v>
      </c>
      <c r="D29" s="59">
        <v>645300.6</v>
      </c>
    </row>
  </sheetData>
  <sheetProtection/>
  <mergeCells count="11">
    <mergeCell ref="A8:D8"/>
    <mergeCell ref="A7:D7"/>
    <mergeCell ref="A13:D13"/>
    <mergeCell ref="A3:D3"/>
    <mergeCell ref="A2:D2"/>
    <mergeCell ref="A6:D6"/>
    <mergeCell ref="A11:D11"/>
    <mergeCell ref="A12:D12"/>
    <mergeCell ref="A4:D4"/>
    <mergeCell ref="A5:D5"/>
    <mergeCell ref="A10:D10"/>
  </mergeCells>
  <printOptions/>
  <pageMargins left="0.42" right="0.29" top="0.43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2017-03-15T12:06:48Z</cp:lastPrinted>
  <dcterms:created xsi:type="dcterms:W3CDTF">2008-10-07T12:41:14Z</dcterms:created>
  <dcterms:modified xsi:type="dcterms:W3CDTF">2017-03-15T12:07:46Z</dcterms:modified>
  <cp:category/>
  <cp:version/>
  <cp:contentType/>
  <cp:contentStatus/>
</cp:coreProperties>
</file>